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0"/>
  </bookViews>
  <sheets>
    <sheet name="P&amp;L" sheetId="1" r:id="rId1"/>
    <sheet name="BS" sheetId="2" r:id="rId2"/>
    <sheet name="equity" sheetId="3" r:id="rId3"/>
    <sheet name="Cash Flow" sheetId="4" r:id="rId4"/>
    <sheet name="Note A1-A13" sheetId="5" r:id="rId5"/>
    <sheet name="Note B1-B15" sheetId="6" r:id="rId6"/>
    <sheet name="Attachment 2" sheetId="7" state="hidden" r:id="rId7"/>
  </sheets>
  <definedNames>
    <definedName name="_xlnm.Print_Area" localSheetId="1">'BS'!$A$12:$G$88</definedName>
    <definedName name="_xlnm.Print_Area" localSheetId="3">'Cash Flow'!$A$1:$F$81</definedName>
    <definedName name="_xlnm.Print_Area" localSheetId="2">'equity'!$A$1:$Q$51</definedName>
    <definedName name="_xlnm.Print_Area" localSheetId="4">'Note A1-A13'!$A$1:$I$170</definedName>
    <definedName name="_xlnm.Print_Area" localSheetId="5">'Note B1-B15'!$A$1:$K$294</definedName>
    <definedName name="_xlnm.Print_Area" localSheetId="0">'P&amp;L'!$A$1:$K$52</definedName>
    <definedName name="_xlnm.Print_Titles" localSheetId="1">'BS'!$1:$10</definedName>
    <definedName name="_xlnm.Print_Titles" localSheetId="3">'Cash Flow'!$1:$11</definedName>
    <definedName name="_xlnm.Print_Titles" localSheetId="4">'Note A1-A13'!$1:$3</definedName>
    <definedName name="_xlnm.Print_Titles" localSheetId="5">'Note B1-B15'!$1:$2</definedName>
  </definedNames>
  <calcPr fullCalcOnLoad="1"/>
</workbook>
</file>

<file path=xl/sharedStrings.xml><?xml version="1.0" encoding="utf-8"?>
<sst xmlns="http://schemas.openxmlformats.org/spreadsheetml/2006/main" count="509" uniqueCount="358">
  <si>
    <t>Purchase of available for sale financial assets</t>
  </si>
  <si>
    <t>At 30 September 2008</t>
  </si>
  <si>
    <t>&lt;-------9 MONTHS ENDED-----&gt;</t>
  </si>
  <si>
    <t>30.9.2008</t>
  </si>
  <si>
    <t xml:space="preserve">  AS AT 30 SEPTEMBER </t>
  </si>
  <si>
    <t>3rd Quarter Ended</t>
  </si>
  <si>
    <t>30.09.2008</t>
  </si>
  <si>
    <t>9 Months Period Ended</t>
  </si>
  <si>
    <t>3rd Quarter</t>
  </si>
  <si>
    <t>9 Months</t>
  </si>
  <si>
    <t>Investment in associate companies</t>
  </si>
  <si>
    <t>30.9.2009</t>
  </si>
  <si>
    <t>FOR THE FINANCIAL PERIOD ENDED 30 SEPTEMBER 2009</t>
  </si>
  <si>
    <t xml:space="preserve">FOR THE THIRD FINANCIAL QUARTER ENDED 30 SEPTEMBER  2009 </t>
  </si>
  <si>
    <t>31.12.2008</t>
  </si>
  <si>
    <t>CONDENSED CONSOLIDATED BALANCE SHEET AS AT 30 SEPTEMBER 2009</t>
  </si>
  <si>
    <t>Profit/(Loss) for the period from continuing operations</t>
  </si>
  <si>
    <t>Profit for the period from discontinued operations</t>
  </si>
  <si>
    <t>- Basic</t>
  </si>
  <si>
    <t>30.09.2009</t>
  </si>
  <si>
    <t>The details of the bank borrowings as at 30 September 2009 are as follows:-</t>
  </si>
  <si>
    <t xml:space="preserve">   Secured : Revolving Loan</t>
  </si>
  <si>
    <t>Continuing</t>
  </si>
  <si>
    <t>Operations</t>
  </si>
  <si>
    <t>Discontinued</t>
  </si>
  <si>
    <t>Profit/(Loss) from operations</t>
  </si>
  <si>
    <t>Increase/</t>
  </si>
  <si>
    <t>(Decrease)</t>
  </si>
  <si>
    <t>taxation in prior years</t>
  </si>
  <si>
    <t xml:space="preserve">Under/(over) provision of </t>
  </si>
  <si>
    <t>Earnings/(Loss) Per Share</t>
  </si>
  <si>
    <t>Basic earnings/(loss) per share (sen)</t>
  </si>
  <si>
    <t>RM '000</t>
  </si>
  <si>
    <t>Expenses</t>
  </si>
  <si>
    <t>Share of results of associates</t>
  </si>
  <si>
    <t>Profit before tax of discontinued operations</t>
  </si>
  <si>
    <t>Earnings/(Loss) per share (sen):-</t>
  </si>
  <si>
    <t>Cash (used in)/generated from operations</t>
  </si>
  <si>
    <t>Fixed deposits uplifted</t>
  </si>
  <si>
    <t>Net drawdown of borrowings</t>
  </si>
  <si>
    <t>Profit/(Loss) before taxation from:</t>
  </si>
  <si>
    <t>Interest paid (including discontinued operations)</t>
  </si>
  <si>
    <t>Interest received (including discontinued operations)</t>
  </si>
  <si>
    <t>Income tax refund/(paid)</t>
  </si>
  <si>
    <t>Net cash used in operating activities</t>
  </si>
  <si>
    <t>Profit on disposal/dissolution</t>
  </si>
  <si>
    <t xml:space="preserve">                                                                                                                                                                                                                                                                                                                                                                                                                                                                                                                                                                                                                                                                                                                                                                                                                                                                                                                                                                                                                                                                                                                                                                                                                                                                                                                                                                                                                                                                                                                                                                                                                                                                                                                                                                                                                                                                                                                                                                                                                                                                                                                                                                                                                                                                                                                                                                                                                                                                                                                                                                                                                                                                                                                                                                                                                                                                                                                                                                                                                                                                                                                                                                                                                                                                                                                                                                                                                                                                                                                                                                                                                                                                                                                                                                                                                                                                                                                                                                                                                                                                                                                                                                                                                                                                                                                                                                                                                                                                                                                                                                                                                                                                                                                                                                                                                                                                                                                                                                                                                                                                                                                                                                                                                                                                                                                                                                                                                                                                                                                                                                                                                                                                                                                                                                                                                                                                                                                                                                                                                                                                                                                                                                                                                                                                                                                                                                                                                                                                                                                                                                                                                                                                                                                                                                                                                                                                                                                                                                                                                                                                                                                                                                                                                                                                                                                                                                                                                                                                                                                                                                                                                                                                                                                                                                                                                                                                                                                                                                                                                                                                                                                                                                                                                                                                                                                                                                                                                                                                                                                                                                                                                                                                                                                                                                                                                                                                                                                                                                                                                                                                                                                                                                                                                                                                                                                                                                                                                   </t>
  </si>
  <si>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</si>
  <si>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</si>
  <si>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</si>
  <si>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</si>
  <si>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</si>
  <si>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</si>
  <si>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</si>
  <si>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</si>
  <si>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</si>
  <si>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</si>
  <si>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</si>
  <si>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</si>
  <si>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</si>
  <si>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</si>
  <si>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</si>
  <si>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</si>
  <si>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</si>
  <si>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</si>
  <si>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</si>
  <si>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</si>
  <si>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</si>
  <si>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</si>
  <si>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</si>
  <si>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</si>
  <si>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</si>
  <si>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</si>
  <si>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</si>
  <si>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</si>
  <si>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</si>
  <si>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</si>
  <si>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</si>
  <si>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</si>
  <si>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</si>
  <si>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</si>
  <si>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</si>
  <si>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</si>
  <si>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</si>
  <si>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</si>
  <si>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</si>
  <si>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</si>
  <si>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</si>
  <si>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</si>
  <si>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</si>
  <si>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</si>
  <si>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</si>
  <si>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</si>
  <si>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</si>
  <si>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</si>
  <si>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</si>
  <si>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</si>
  <si>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</si>
  <si>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</si>
  <si>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</si>
  <si>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</si>
  <si>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</si>
  <si>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</si>
  <si>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QUARTERLY REPORT ON CONSOLIDATED RESULTS </t>
  </si>
  <si>
    <t>(The figures have not been audited)</t>
  </si>
  <si>
    <t xml:space="preserve">Equity holders of the parent </t>
  </si>
  <si>
    <t xml:space="preserve">- Fully diluted      </t>
  </si>
  <si>
    <t>CONDENSED CONSOLIDATED STATEMENT OF CHANGES IN EQUITY (UNAUDITED)</t>
  </si>
  <si>
    <t>&lt;Distributable&gt;</t>
  </si>
  <si>
    <t>Share</t>
  </si>
  <si>
    <t>Shareholders</t>
  </si>
  <si>
    <t>Capital</t>
  </si>
  <si>
    <t>Premium</t>
  </si>
  <si>
    <t>Reserve</t>
  </si>
  <si>
    <t>CONDENSED CONSOLIDATED CASH FLOW STATEMENTS</t>
  </si>
  <si>
    <t>Operating profit before changes in working capital</t>
  </si>
  <si>
    <t xml:space="preserve">Changes in Debt And Equity Securities </t>
  </si>
  <si>
    <t>Dividend Paid</t>
  </si>
  <si>
    <t>Segment Information</t>
  </si>
  <si>
    <t>Profit</t>
  </si>
  <si>
    <t>Revenue</t>
  </si>
  <si>
    <t>Valuation Of Property, Plant And Equipment</t>
  </si>
  <si>
    <t>Material Events Subsequent To The Balance Sheet Date</t>
  </si>
  <si>
    <t>Changes In The Composition Of the Group</t>
  </si>
  <si>
    <t>B1.</t>
  </si>
  <si>
    <t>B2.</t>
  </si>
  <si>
    <t>B3.</t>
  </si>
  <si>
    <t>B4.</t>
  </si>
  <si>
    <t>B5.</t>
  </si>
  <si>
    <t>B6.</t>
  </si>
  <si>
    <t>B7.</t>
  </si>
  <si>
    <t>B8.</t>
  </si>
  <si>
    <t>B9.</t>
  </si>
  <si>
    <t>B11.</t>
  </si>
  <si>
    <t>Net profit for the period</t>
  </si>
  <si>
    <t>Operating expenses</t>
  </si>
  <si>
    <t>Finance costs</t>
  </si>
  <si>
    <t>Share of results of associates/</t>
  </si>
  <si>
    <t>Taxation</t>
  </si>
  <si>
    <t>CURRENT</t>
  </si>
  <si>
    <t>QUARTER</t>
  </si>
  <si>
    <t>ENDED</t>
  </si>
  <si>
    <t>COMPARATIVE</t>
  </si>
  <si>
    <t>CUMULATIVE</t>
  </si>
  <si>
    <t>NON-CURRENT ASSETS</t>
  </si>
  <si>
    <t>Prepaid lease payments</t>
  </si>
  <si>
    <t>Investments in jointly-controlled entities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</si>
  <si>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</si>
  <si>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</si>
  <si>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</si>
  <si>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</si>
  <si>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</si>
  <si>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</si>
  <si>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</si>
  <si>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</si>
  <si>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</si>
  <si>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</si>
  <si>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</si>
  <si>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</si>
  <si>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</si>
  <si>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</si>
  <si>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</si>
  <si>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</si>
  <si>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</si>
  <si>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</si>
  <si>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</si>
  <si>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</si>
  <si>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</si>
  <si>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</si>
  <si>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</si>
  <si>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</si>
  <si>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</si>
  <si>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</si>
  <si>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</si>
  <si>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</si>
  <si>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</si>
  <si>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shares</t>
  </si>
  <si>
    <t>&lt;---------------------------- Non-distributable-------------------------&gt;</t>
  </si>
  <si>
    <t>Available-for-sale financial assets:</t>
  </si>
  <si>
    <t>Purchase of treasury shares</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</si>
  <si>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</si>
  <si>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</si>
  <si>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</si>
  <si>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</si>
  <si>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</si>
  <si>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</si>
  <si>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</si>
  <si>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</si>
  <si>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</si>
  <si>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</si>
  <si>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</si>
  <si>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</si>
  <si>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AS AT 1 JANUARY </t>
  </si>
  <si>
    <t xml:space="preserve">FOREIGN CURRENCY DIFFERENCES ON </t>
  </si>
  <si>
    <t xml:space="preserve"> OPENING CASH AND CASH EQUIVALENTS</t>
  </si>
  <si>
    <t xml:space="preserve">CASH AND CASH EQUIVALENTS </t>
  </si>
  <si>
    <t>Audit Report of Preceding Annual Financial Statements</t>
  </si>
  <si>
    <t>Seasonal or Cyclicality of Operations</t>
  </si>
  <si>
    <t>Hospitality</t>
  </si>
  <si>
    <t>Finance cost</t>
  </si>
  <si>
    <t>Capital Commitments</t>
  </si>
  <si>
    <t>Changes In Contingent Liabilities or Contingent Assets</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</si>
  <si>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</si>
  <si>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</si>
  <si>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</si>
  <si>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</si>
  <si>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</si>
  <si>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</si>
  <si>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</si>
  <si>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</si>
  <si>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</si>
  <si>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</si>
  <si>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</si>
  <si>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</si>
  <si>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</si>
  <si>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</si>
  <si>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</si>
  <si>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</si>
  <si>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</si>
  <si>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</si>
  <si>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</si>
  <si>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</si>
  <si>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</si>
  <si>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Status of Corporate Proposals</t>
  </si>
  <si>
    <t>Short term  -  Secured</t>
  </si>
  <si>
    <t xml:space="preserve">                  -  Unsecured</t>
  </si>
  <si>
    <t>Long term  -  Secured</t>
  </si>
  <si>
    <t>equivalent</t>
  </si>
  <si>
    <t>'000</t>
  </si>
  <si>
    <t xml:space="preserve"> and denominated in foreign currencies:</t>
  </si>
  <si>
    <t xml:space="preserve"> Hong Kong Dollar</t>
  </si>
  <si>
    <t xml:space="preserve"> Singapore Dollar</t>
  </si>
  <si>
    <t>AUD</t>
  </si>
  <si>
    <t>HKD</t>
  </si>
  <si>
    <t>SGD</t>
  </si>
  <si>
    <t>Group Borrowings and Debt Securities</t>
  </si>
  <si>
    <t>B10.</t>
  </si>
  <si>
    <t>Material Litigation</t>
  </si>
  <si>
    <t xml:space="preserve">Dividend </t>
  </si>
  <si>
    <t>A9</t>
  </si>
  <si>
    <t>B7</t>
  </si>
  <si>
    <t xml:space="preserve"> Retained earnings</t>
  </si>
  <si>
    <t>PART A</t>
  </si>
  <si>
    <t>PART B</t>
  </si>
  <si>
    <t>Business Segment</t>
  </si>
  <si>
    <t xml:space="preserve">Property </t>
  </si>
  <si>
    <t>Manufacturing</t>
  </si>
  <si>
    <t>General Trading</t>
  </si>
  <si>
    <t>External Sales</t>
  </si>
  <si>
    <t>Profit Before Tax</t>
  </si>
  <si>
    <t xml:space="preserve">    jointly controlled entities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</si>
  <si>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</si>
  <si>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</si>
  <si>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</si>
  <si>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</si>
  <si>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</si>
  <si>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</si>
  <si>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</si>
  <si>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CONDENSED CONSOLIDATED INCOME STATEMENT</t>
  </si>
  <si>
    <t>By Order Of The Board</t>
  </si>
  <si>
    <t>NG SENG NAM</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</si>
  <si>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</si>
  <si>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</si>
  <si>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</si>
  <si>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</si>
  <si>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</si>
  <si>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</si>
  <si>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</si>
  <si>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</si>
  <si>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</si>
  <si>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</si>
  <si>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Weighted average number of ordinary shares in issue ('000)</t>
  </si>
  <si>
    <t>B12.</t>
  </si>
  <si>
    <t>Investment</t>
  </si>
  <si>
    <t>Comparisons With Preceding Quarter's Results</t>
  </si>
  <si>
    <t>Current Year Prospects</t>
  </si>
  <si>
    <t>Trade and other receivables</t>
  </si>
  <si>
    <t>Convertible Notes - equity component</t>
  </si>
  <si>
    <t xml:space="preserve"> Pound Sterling</t>
  </si>
  <si>
    <t>GBP</t>
  </si>
  <si>
    <t>B5</t>
  </si>
  <si>
    <t>B12</t>
  </si>
  <si>
    <t>Purchase/disposal of quoted securities by the Group in the ordinary course of business are as follows:-</t>
  </si>
  <si>
    <t xml:space="preserve">   Fair value movement</t>
  </si>
  <si>
    <t xml:space="preserve"> Tax payable</t>
  </si>
  <si>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</si>
  <si>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</si>
  <si>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At 1 January 2008</t>
  </si>
  <si>
    <t>Period Ended</t>
  </si>
  <si>
    <t xml:space="preserve"> US Dollar</t>
  </si>
  <si>
    <t>USD</t>
  </si>
  <si>
    <t>Investment properties</t>
  </si>
  <si>
    <t>Investments in associates</t>
  </si>
  <si>
    <t>Short term -</t>
  </si>
  <si>
    <t xml:space="preserve">   Secured : Bonds</t>
  </si>
  <si>
    <t>Long term -</t>
  </si>
  <si>
    <t xml:space="preserve">   Unsecured : Convertible Notes </t>
  </si>
  <si>
    <t>Basic earnings per share (sen)</t>
  </si>
  <si>
    <t>Refurbishment of investment properties</t>
  </si>
  <si>
    <t>Adjustments for non-cash items</t>
  </si>
  <si>
    <t>Total disposal (at disposal value)</t>
  </si>
  <si>
    <t>Company Secretary</t>
  </si>
  <si>
    <t>Dividend paid to minority interest</t>
  </si>
  <si>
    <t>Ended</t>
  </si>
  <si>
    <t>Cumulative</t>
  </si>
  <si>
    <t>Net cash used in investing activities</t>
  </si>
  <si>
    <t>Net cash generated from financing activities</t>
  </si>
  <si>
    <t>9 MONTHS</t>
  </si>
  <si>
    <t>Transfer within reserve</t>
  </si>
  <si>
    <t>Surplus/(deficit) arising on revaluation</t>
  </si>
  <si>
    <t>Profit/(Loss) before tax</t>
  </si>
  <si>
    <t>Profit/(Loss) for the period</t>
  </si>
  <si>
    <t xml:space="preserve">  of investments</t>
  </si>
  <si>
    <t>Share of profit/(loss) of associates</t>
  </si>
  <si>
    <t xml:space="preserve"> controlled entities</t>
  </si>
  <si>
    <t>Share of profit/(loss) of jointly-</t>
  </si>
  <si>
    <t>(d)</t>
  </si>
  <si>
    <t>FOR THE PERIOD  ENDED 30 SEPTEMBER 2009</t>
  </si>
  <si>
    <t>At 1 January 2009</t>
  </si>
  <si>
    <t>Net profit/(loss) for the period</t>
  </si>
  <si>
    <t>Cancellation of treasury shares</t>
  </si>
  <si>
    <t xml:space="preserve">Movement in subsidiaries' net assets and </t>
  </si>
  <si>
    <t xml:space="preserve">  group reserve</t>
  </si>
  <si>
    <t xml:space="preserve">Movement in associates' net assets and </t>
  </si>
  <si>
    <t>At 30 September 2009</t>
  </si>
  <si>
    <t>THIRD FINANCIAL QUARTER ENDED 30 SEPTEMBER 2009</t>
  </si>
  <si>
    <t>Segment analysis for the period ended 30 September 2009 is set out below:</t>
  </si>
  <si>
    <t>(e)</t>
  </si>
  <si>
    <t>Status of Corporate Proposals (contd.)</t>
  </si>
  <si>
    <t>Included in the above Group borrowings are the following</t>
  </si>
  <si>
    <t>bank borrowings raised by foreign subsidiaries</t>
  </si>
  <si>
    <t>Minority interest</t>
  </si>
  <si>
    <t>Profit for the period</t>
  </si>
  <si>
    <t>(a) Continuing operations</t>
  </si>
  <si>
    <t>(b) Discontinued operations</t>
  </si>
  <si>
    <t>(c)</t>
  </si>
  <si>
    <t>Total loss on disposal</t>
  </si>
  <si>
    <t xml:space="preserve">   Unsecured : Loan</t>
  </si>
  <si>
    <t>26 November 2009</t>
  </si>
  <si>
    <t>A12</t>
  </si>
  <si>
    <t>A6</t>
  </si>
  <si>
    <t>B9a</t>
  </si>
  <si>
    <t>B9b</t>
  </si>
  <si>
    <t>Disposal of shares in a subsidiary</t>
  </si>
  <si>
    <t xml:space="preserve">  Continuing operations</t>
  </si>
  <si>
    <t xml:space="preserve">  Discontinued operations</t>
  </si>
  <si>
    <t>Refund/(Payment) of deposit for property, plant and equipment</t>
  </si>
  <si>
    <t>Disposal of a subsidiary, net of cash</t>
  </si>
  <si>
    <t>Purchase and cancellation of treasury shares by the Company</t>
  </si>
  <si>
    <t>NET DECREASE IN CASH AND</t>
  </si>
  <si>
    <t xml:space="preserve">  CASH EQUIVALENTS</t>
  </si>
  <si>
    <t xml:space="preserve">(Loss)/profit for the period  </t>
  </si>
  <si>
    <t xml:space="preserve">(Loss)/profit attributable to equity holders of the parent </t>
  </si>
  <si>
    <t>Other income</t>
  </si>
  <si>
    <t xml:space="preserve">Profit for the period from discontinued operations </t>
  </si>
  <si>
    <t>Profit attributable to equity holders of the parent</t>
  </si>
  <si>
    <t xml:space="preserve">(c) Total basic earnings/(loss) per share (sen) </t>
  </si>
  <si>
    <t xml:space="preserve">9 Months </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</si>
</sst>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 numFmtId="218" formatCode="#,##0.0_);\(#,##0.0\)"/>
    <numFmt numFmtId="219" formatCode="0.00_);\(0.00\)"/>
    <numFmt numFmtId="220" formatCode="0_);\(0\)"/>
  </numFmts>
  <fonts count="65">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1"/>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sz val="14"/>
      <color indexed="10"/>
      <name val="Times New Roman"/>
      <family val="1"/>
    </font>
    <font>
      <u val="single"/>
      <sz val="12"/>
      <color indexed="8"/>
      <name val="Times New Roman"/>
      <family val="1"/>
    </font>
    <font>
      <b/>
      <u val="single"/>
      <sz val="11"/>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2" fillId="16" borderId="1" applyNumberFormat="0" applyAlignment="0" applyProtection="0"/>
    <xf numFmtId="0" fontId="4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44" fillId="0" borderId="0" applyNumberFormat="0" applyFill="0" applyBorder="0" applyAlignment="0" applyProtection="0"/>
    <xf numFmtId="0" fontId="6" fillId="0" borderId="0" applyNumberFormat="0" applyFill="0" applyBorder="0" applyAlignment="0" applyProtection="0"/>
    <xf numFmtId="0" fontId="45" fillId="6" borderId="0" applyNumberFormat="0" applyBorder="0" applyAlignment="0" applyProtection="0"/>
    <xf numFmtId="38" fontId="7" fillId="1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7" borderId="1" applyNumberFormat="0" applyAlignment="0" applyProtection="0"/>
    <xf numFmtId="10" fontId="7" fillId="4" borderId="6" applyNumberFormat="0" applyBorder="0" applyAlignment="0" applyProtection="0"/>
    <xf numFmtId="0" fontId="50" fillId="0" borderId="7" applyNumberFormat="0" applyFill="0" applyAlignment="0" applyProtection="0"/>
    <xf numFmtId="0" fontId="51" fillId="7" borderId="0" applyNumberFormat="0" applyBorder="0" applyAlignment="0" applyProtection="0"/>
    <xf numFmtId="193" fontId="9" fillId="0" borderId="0">
      <alignment/>
      <protection/>
    </xf>
    <xf numFmtId="0" fontId="0" fillId="4" borderId="8" applyNumberFormat="0" applyFont="0" applyAlignment="0" applyProtection="0"/>
    <xf numFmtId="0" fontId="52"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3" fillId="0" borderId="0" applyNumberFormat="0" applyFill="0" applyBorder="0" applyAlignment="0" applyProtection="0"/>
    <xf numFmtId="0" fontId="54" fillId="0" borderId="10" applyNumberFormat="0" applyFill="0" applyAlignment="0" applyProtection="0"/>
    <xf numFmtId="0" fontId="50" fillId="0" borderId="0" applyNumberFormat="0" applyFill="0" applyBorder="0" applyAlignment="0" applyProtection="0"/>
  </cellStyleXfs>
  <cellXfs count="418">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38" fontId="17" fillId="0" borderId="0" xfId="46"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lignment/>
      <protection/>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2" applyNumberFormat="1" applyFont="1" applyFill="1" applyBorder="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7" fillId="0" borderId="0" xfId="46" applyFont="1" applyAlignment="1">
      <alignment horizontal="left"/>
      <protection/>
    </xf>
    <xf numFmtId="38" fontId="12" fillId="0" borderId="0" xfId="46" applyFont="1" applyAlignment="1">
      <alignment horizontal="left"/>
      <protection/>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Border="1" applyAlignment="1">
      <alignment/>
      <protection/>
    </xf>
    <xf numFmtId="38" fontId="17" fillId="0" borderId="0" xfId="46" applyFont="1" applyAlignment="1" quotePrefix="1">
      <alignment/>
      <protection/>
    </xf>
    <xf numFmtId="38" fontId="17" fillId="0" borderId="0" xfId="46" applyFont="1" applyBorder="1" applyAlignment="1" quotePrefix="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38" fontId="4" fillId="0" borderId="0" xfId="46" applyFont="1">
      <alignment/>
      <protection/>
    </xf>
    <xf numFmtId="41" fontId="4" fillId="0" borderId="0" xfId="46" applyNumberFormat="1" applyFont="1" applyBorder="1">
      <alignment/>
      <protection/>
    </xf>
    <xf numFmtId="41" fontId="4" fillId="0" borderId="0" xfId="46" applyNumberFormat="1" applyFont="1">
      <alignment/>
      <protection/>
    </xf>
    <xf numFmtId="37" fontId="4" fillId="0" borderId="0" xfId="46" applyNumberFormat="1" applyFont="1">
      <alignment/>
      <protection/>
    </xf>
    <xf numFmtId="212" fontId="4" fillId="0" borderId="0" xfId="46" applyNumberFormat="1" applyFont="1" applyBorder="1">
      <alignmen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5" fillId="0" borderId="0" xfId="46" applyNumberFormat="1" applyFont="1">
      <alignment/>
      <protection/>
    </xf>
    <xf numFmtId="195" fontId="4" fillId="0" borderId="0" xfId="46" applyNumberFormat="1" applyFont="1">
      <alignment/>
      <protection/>
    </xf>
    <xf numFmtId="195" fontId="4" fillId="0" borderId="12" xfId="46" applyNumberFormat="1" applyFont="1" applyBorder="1" applyAlignment="1" quotePrefix="1">
      <alignment horizontal="right"/>
      <protection/>
    </xf>
    <xf numFmtId="195" fontId="4" fillId="0" borderId="0" xfId="46" applyNumberFormat="1" applyFont="1" applyAlignment="1">
      <alignment horizontal="right"/>
      <protection/>
    </xf>
    <xf numFmtId="195" fontId="5"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0" xfId="46" applyFont="1" applyAlignment="1">
      <alignment/>
      <protection/>
    </xf>
    <xf numFmtId="38" fontId="4" fillId="0" borderId="0" xfId="46" applyFont="1" applyAlignment="1" quotePrefix="1">
      <alignment horizontal="right"/>
      <protection/>
    </xf>
    <xf numFmtId="38" fontId="5" fillId="0" borderId="0" xfId="46" applyFont="1" applyAlignment="1" quotePrefix="1">
      <alignment horizontal="righ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8" fontId="4" fillId="0" borderId="0" xfId="46" applyFont="1" applyAlignment="1">
      <alignment horizontal="center"/>
      <protection/>
    </xf>
    <xf numFmtId="37" fontId="5" fillId="0" borderId="0" xfId="46" applyNumberFormat="1" applyFont="1">
      <alignment/>
      <protection/>
    </xf>
    <xf numFmtId="212" fontId="5" fillId="0" borderId="0" xfId="46" applyNumberFormat="1" applyFont="1" applyBorder="1">
      <alignment/>
      <protection/>
    </xf>
    <xf numFmtId="212" fontId="5" fillId="0" borderId="0" xfId="46" applyNumberFormat="1" applyFont="1" applyBorder="1" applyAlignment="1" quotePrefix="1">
      <alignment horizontal="right"/>
      <protection/>
    </xf>
    <xf numFmtId="212" fontId="4" fillId="0" borderId="0" xfId="46" applyNumberFormat="1" applyFont="1" applyBorder="1" applyAlignment="1">
      <alignment horizontal="righ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38" fontId="5" fillId="0" borderId="0" xfId="46" applyFont="1" applyAlignment="1">
      <alignment vertical="center"/>
      <protection/>
    </xf>
    <xf numFmtId="38" fontId="33" fillId="0" borderId="0" xfId="46" applyFont="1" applyAlignment="1">
      <alignment horizontal="center" vertical="center"/>
      <protection/>
    </xf>
    <xf numFmtId="38" fontId="30" fillId="0" borderId="0" xfId="46" applyFont="1" applyAlignment="1">
      <alignment horizontal="center"/>
      <protection/>
    </xf>
    <xf numFmtId="38" fontId="38" fillId="0" borderId="0" xfId="46" applyFont="1" applyAlignment="1">
      <alignment horizontal="center"/>
      <protection/>
    </xf>
    <xf numFmtId="38" fontId="4" fillId="0" borderId="0" xfId="46" applyFont="1" applyAlignment="1">
      <alignment vertical="center"/>
      <protection/>
    </xf>
    <xf numFmtId="38" fontId="30" fillId="0" borderId="0" xfId="46" applyFont="1" applyAlignment="1">
      <alignment horizontal="center" vertical="center"/>
      <protection/>
    </xf>
    <xf numFmtId="38" fontId="32" fillId="0" borderId="0" xfId="46" applyFont="1" applyAlignment="1">
      <alignment horizontal="center" vertical="center"/>
      <protection/>
    </xf>
    <xf numFmtId="38" fontId="33" fillId="0" borderId="0" xfId="46" applyFont="1" applyAlignment="1">
      <alignment horizontal="center"/>
      <protection/>
    </xf>
    <xf numFmtId="38" fontId="5" fillId="0" borderId="0" xfId="46" applyFont="1" applyAlignment="1">
      <alignment horizontal="center" vertical="center"/>
      <protection/>
    </xf>
    <xf numFmtId="43" fontId="4" fillId="0" borderId="0" xfId="42" applyFont="1" applyAlignment="1">
      <alignment/>
    </xf>
    <xf numFmtId="43" fontId="4" fillId="0" borderId="18" xfId="42" applyFont="1" applyBorder="1" applyAlignment="1">
      <alignment vertical="center"/>
    </xf>
    <xf numFmtId="38" fontId="5" fillId="0" borderId="0" xfId="46" applyFont="1" applyAlignment="1">
      <alignment horizontal="left"/>
      <protection/>
    </xf>
    <xf numFmtId="38" fontId="5" fillId="0" borderId="0" xfId="46" applyFont="1" applyFill="1" applyAlignment="1">
      <alignment horizontal="left"/>
      <protection/>
    </xf>
    <xf numFmtId="38" fontId="11" fillId="0" borderId="0" xfId="46" applyFont="1">
      <alignment/>
      <protection/>
    </xf>
    <xf numFmtId="195" fontId="4" fillId="0" borderId="0" xfId="42" applyNumberFormat="1" applyFont="1" applyBorder="1" applyAlignment="1">
      <alignment/>
    </xf>
    <xf numFmtId="195" fontId="4" fillId="0" borderId="0" xfId="42" applyNumberFormat="1" applyFont="1" applyBorder="1" applyAlignment="1">
      <alignment horizontal="left"/>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4" fillId="0" borderId="0" xfId="42" applyNumberFormat="1" applyFont="1" applyFill="1" applyBorder="1" applyAlignment="1">
      <alignment/>
    </xf>
    <xf numFmtId="41" fontId="4" fillId="0" borderId="0" xfId="42" applyNumberFormat="1" applyFont="1" applyBorder="1" applyAlignment="1">
      <alignment/>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38" fontId="57" fillId="0" borderId="0" xfId="46" applyFont="1">
      <alignment/>
      <protection/>
    </xf>
    <xf numFmtId="212" fontId="55" fillId="0" borderId="0" xfId="46" applyNumberFormat="1" applyFont="1" applyBorder="1" applyAlignment="1" quotePrefix="1">
      <alignment horizontal="right"/>
      <protection/>
    </xf>
    <xf numFmtId="38" fontId="5" fillId="0" borderId="0" xfId="46" applyFont="1" applyFill="1">
      <alignment/>
      <protection/>
    </xf>
    <xf numFmtId="38" fontId="4" fillId="0" borderId="0" xfId="46" applyFont="1" applyAlignment="1">
      <alignment horizontal="justify" vertical="justify"/>
      <protection/>
    </xf>
    <xf numFmtId="38" fontId="17" fillId="0" borderId="0" xfId="46" applyFont="1" applyAlignment="1">
      <alignment horizontal="justify" vertical="justify"/>
      <protection/>
    </xf>
    <xf numFmtId="41" fontId="12" fillId="0" borderId="0" xfId="46" applyNumberFormat="1" applyFont="1" applyFill="1">
      <alignment/>
      <protection/>
    </xf>
    <xf numFmtId="41" fontId="17" fillId="0" borderId="0" xfId="42" applyNumberFormat="1" applyFont="1" applyFill="1" applyBorder="1" applyAlignment="1">
      <alignment/>
    </xf>
    <xf numFmtId="195" fontId="12" fillId="0" borderId="0" xfId="42" applyNumberFormat="1" applyFont="1" applyAlignment="1">
      <alignment/>
    </xf>
    <xf numFmtId="41" fontId="5" fillId="0" borderId="0" xfId="46" applyNumberFormat="1" applyFont="1" applyFill="1">
      <alignment/>
      <protection/>
    </xf>
    <xf numFmtId="37" fontId="5" fillId="0" borderId="0" xfId="46" applyNumberFormat="1" applyFont="1" applyFill="1">
      <alignment/>
      <protection/>
    </xf>
    <xf numFmtId="212" fontId="5" fillId="0" borderId="0" xfId="46" applyNumberFormat="1" applyFont="1" applyFill="1" applyBorder="1">
      <alignment/>
      <protection/>
    </xf>
    <xf numFmtId="212" fontId="5" fillId="0" borderId="18" xfId="46" applyNumberFormat="1" applyFont="1" applyFill="1" applyBorder="1" applyAlignment="1" quotePrefix="1">
      <alignment horizontal="right"/>
      <protection/>
    </xf>
    <xf numFmtId="41" fontId="5" fillId="0" borderId="19" xfId="42" applyNumberFormat="1" applyFont="1" applyFill="1" applyBorder="1" applyAlignment="1">
      <alignment/>
    </xf>
    <xf numFmtId="41" fontId="4" fillId="0" borderId="0" xfId="42" applyNumberFormat="1" applyFont="1" applyFill="1" applyAlignment="1">
      <alignment/>
    </xf>
    <xf numFmtId="41" fontId="57" fillId="0" borderId="0" xfId="46" applyNumberFormat="1" applyFont="1">
      <alignment/>
      <protection/>
    </xf>
    <xf numFmtId="41" fontId="57" fillId="0" borderId="0" xfId="46" applyNumberFormat="1" applyFont="1" applyFill="1">
      <alignment/>
      <protection/>
    </xf>
    <xf numFmtId="41" fontId="55" fillId="0" borderId="19" xfId="42" applyNumberFormat="1" applyFont="1" applyFill="1" applyBorder="1" applyAlignment="1">
      <alignment/>
    </xf>
    <xf numFmtId="41" fontId="5" fillId="0" borderId="0" xfId="42" applyNumberFormat="1" applyFont="1" applyFill="1" applyBorder="1" applyAlignment="1">
      <alignment/>
    </xf>
    <xf numFmtId="195" fontId="4" fillId="0" borderId="0" xfId="42" applyNumberFormat="1" applyFont="1" applyFill="1" applyBorder="1" applyAlignment="1">
      <alignment/>
    </xf>
    <xf numFmtId="2" fontId="4" fillId="0" borderId="0" xfId="46" applyNumberFormat="1" applyFont="1">
      <alignment/>
      <protection/>
    </xf>
    <xf numFmtId="212" fontId="4" fillId="0" borderId="0" xfId="46" applyNumberFormat="1" applyFont="1" applyFill="1" applyBorder="1">
      <alignment/>
      <protection/>
    </xf>
    <xf numFmtId="212" fontId="4" fillId="0" borderId="18" xfId="46" applyNumberFormat="1" applyFont="1" applyFill="1" applyBorder="1" applyAlignment="1" quotePrefix="1">
      <alignment horizontal="right"/>
      <protection/>
    </xf>
    <xf numFmtId="38" fontId="4" fillId="0" borderId="0" xfId="46" applyFont="1" applyAlignment="1">
      <alignment wrapText="1"/>
      <protection/>
    </xf>
    <xf numFmtId="195" fontId="5" fillId="0" borderId="0" xfId="42" applyNumberFormat="1" applyFont="1" applyFill="1" applyAlignment="1">
      <alignment/>
    </xf>
    <xf numFmtId="43" fontId="5" fillId="0" borderId="18" xfId="42" applyFont="1" applyFill="1" applyBorder="1" applyAlignment="1">
      <alignment vertical="center"/>
    </xf>
    <xf numFmtId="38" fontId="5" fillId="0" borderId="0" xfId="46" applyFont="1" applyAlignment="1">
      <alignment horizontal="center"/>
      <protection/>
    </xf>
    <xf numFmtId="38" fontId="55" fillId="0" borderId="0" xfId="46" applyFont="1">
      <alignment/>
      <protection/>
    </xf>
    <xf numFmtId="40" fontId="4" fillId="0" borderId="0" xfId="46" applyNumberFormat="1" applyFont="1" applyFill="1" applyBorder="1">
      <alignment/>
      <protection/>
    </xf>
    <xf numFmtId="38" fontId="4" fillId="0" borderId="0" xfId="46" applyFont="1" applyFill="1" applyBorder="1">
      <alignment/>
      <protection/>
    </xf>
    <xf numFmtId="195" fontId="4" fillId="7" borderId="0" xfId="42" applyNumberFormat="1" applyFont="1" applyFill="1" applyBorder="1" applyAlignment="1">
      <alignment/>
    </xf>
    <xf numFmtId="38" fontId="5" fillId="0" borderId="0" xfId="46" applyFont="1" applyFill="1" applyAlignment="1">
      <alignment horizontal="right"/>
      <protection/>
    </xf>
    <xf numFmtId="38" fontId="4" fillId="0" borderId="0" xfId="46" applyFont="1" applyFill="1" applyAlignment="1">
      <alignment horizontal="right"/>
      <protection/>
    </xf>
    <xf numFmtId="43" fontId="4" fillId="0" borderId="0" xfId="42" applyFont="1" applyFill="1" applyBorder="1" applyAlignment="1">
      <alignment/>
    </xf>
    <xf numFmtId="38" fontId="57" fillId="0" borderId="0" xfId="46" applyFont="1" applyFill="1">
      <alignment/>
      <protection/>
    </xf>
    <xf numFmtId="38" fontId="5" fillId="0" borderId="0" xfId="46" applyFont="1" applyFill="1" applyAlignment="1" quotePrefix="1">
      <alignment horizontal="right"/>
      <protection/>
    </xf>
    <xf numFmtId="38" fontId="5" fillId="0" borderId="0" xfId="46" applyFont="1" applyFill="1" applyAlignment="1">
      <alignment/>
      <protection/>
    </xf>
    <xf numFmtId="38" fontId="16" fillId="0" borderId="0" xfId="46" applyFont="1" applyAlignment="1">
      <alignment horizontal="center"/>
      <protection/>
    </xf>
    <xf numFmtId="38" fontId="64" fillId="0" borderId="0" xfId="46" applyFont="1" applyAlignment="1">
      <alignment horizontal="center"/>
      <protection/>
    </xf>
    <xf numFmtId="40" fontId="57" fillId="0" borderId="20" xfId="46" applyNumberFormat="1" applyFont="1" applyFill="1" applyBorder="1">
      <alignment/>
      <protection/>
    </xf>
    <xf numFmtId="43" fontId="57" fillId="0" borderId="20" xfId="42" applyFont="1" applyFill="1" applyBorder="1" applyAlignment="1">
      <alignment/>
    </xf>
    <xf numFmtId="43" fontId="57" fillId="0" borderId="20" xfId="42" applyFont="1" applyBorder="1" applyAlignment="1">
      <alignment/>
    </xf>
    <xf numFmtId="38" fontId="57" fillId="0" borderId="0" xfId="46" applyFont="1" applyFill="1" applyAlignment="1">
      <alignment horizontal="right"/>
      <protection/>
    </xf>
    <xf numFmtId="43" fontId="57" fillId="0" borderId="20" xfId="42" applyFont="1" applyFill="1" applyBorder="1" applyAlignment="1">
      <alignment horizontal="right"/>
    </xf>
    <xf numFmtId="37" fontId="57" fillId="0" borderId="0" xfId="46" applyNumberFormat="1" applyFont="1" applyFill="1">
      <alignment/>
      <protection/>
    </xf>
    <xf numFmtId="37" fontId="12" fillId="0" borderId="0" xfId="46" applyNumberFormat="1" applyFont="1">
      <alignment/>
      <protection/>
    </xf>
    <xf numFmtId="37" fontId="57" fillId="0" borderId="0" xfId="42" applyNumberFormat="1" applyFont="1" applyBorder="1" applyAlignment="1">
      <alignment/>
    </xf>
    <xf numFmtId="37" fontId="57" fillId="0" borderId="0" xfId="46" applyNumberFormat="1" applyFont="1" applyBorder="1">
      <alignment/>
      <protection/>
    </xf>
    <xf numFmtId="37" fontId="12" fillId="0" borderId="0" xfId="46" applyNumberFormat="1" applyFont="1" applyBorder="1">
      <alignment/>
      <protection/>
    </xf>
    <xf numFmtId="3" fontId="4" fillId="0" borderId="0" xfId="46" applyNumberFormat="1" applyFont="1">
      <alignment/>
      <protection/>
    </xf>
    <xf numFmtId="3" fontId="17" fillId="0" borderId="0" xfId="42" applyNumberFormat="1" applyFont="1" applyBorder="1" applyAlignment="1">
      <alignment/>
    </xf>
    <xf numFmtId="3" fontId="12" fillId="0" borderId="0" xfId="46" applyNumberFormat="1" applyFont="1" applyBorder="1">
      <alignment/>
      <protection/>
    </xf>
    <xf numFmtId="3" fontId="5" fillId="0" borderId="0" xfId="46" applyNumberFormat="1" applyFont="1">
      <alignment/>
      <protection/>
    </xf>
    <xf numFmtId="37" fontId="17" fillId="0" borderId="0" xfId="42" applyNumberFormat="1" applyFont="1" applyBorder="1" applyAlignment="1">
      <alignment/>
    </xf>
    <xf numFmtId="41" fontId="5" fillId="0" borderId="0" xfId="42" applyNumberFormat="1" applyFont="1" applyFill="1" applyAlignment="1">
      <alignment/>
    </xf>
    <xf numFmtId="41" fontId="17" fillId="0" borderId="0" xfId="42" applyNumberFormat="1" applyFont="1" applyFill="1" applyAlignment="1">
      <alignment/>
    </xf>
    <xf numFmtId="41" fontId="5" fillId="0" borderId="21" xfId="42" applyNumberFormat="1" applyFont="1" applyFill="1" applyBorder="1" applyAlignment="1">
      <alignment/>
    </xf>
    <xf numFmtId="41" fontId="12" fillId="0" borderId="0" xfId="42" applyNumberFormat="1" applyFont="1" applyFill="1" applyAlignment="1">
      <alignment/>
    </xf>
    <xf numFmtId="41" fontId="5" fillId="0" borderId="21" xfId="42" applyNumberFormat="1" applyFont="1" applyFill="1" applyBorder="1" applyAlignment="1">
      <alignment vertical="center"/>
    </xf>
    <xf numFmtId="41" fontId="17" fillId="0" borderId="21" xfId="42" applyNumberFormat="1" applyFont="1" applyFill="1" applyBorder="1" applyAlignment="1">
      <alignment vertical="center"/>
    </xf>
    <xf numFmtId="41" fontId="5" fillId="0" borderId="20" xfId="42" applyNumberFormat="1" applyFont="1" applyFill="1" applyBorder="1" applyAlignment="1">
      <alignment vertical="center"/>
    </xf>
    <xf numFmtId="41" fontId="17" fillId="0" borderId="0" xfId="42" applyNumberFormat="1" applyFont="1" applyFill="1" applyAlignment="1">
      <alignment vertical="center"/>
    </xf>
    <xf numFmtId="41" fontId="5" fillId="0" borderId="0" xfId="42" applyNumberFormat="1" applyFont="1" applyFill="1" applyAlignment="1">
      <alignment vertical="center"/>
    </xf>
    <xf numFmtId="41" fontId="4" fillId="0" borderId="12" xfId="42" applyNumberFormat="1" applyFont="1" applyFill="1" applyBorder="1" applyAlignment="1">
      <alignment/>
    </xf>
    <xf numFmtId="41" fontId="5" fillId="0" borderId="0" xfId="42" applyNumberFormat="1" applyFont="1" applyFill="1" applyBorder="1" applyAlignment="1">
      <alignment vertical="center"/>
    </xf>
    <xf numFmtId="41" fontId="4" fillId="0" borderId="0" xfId="42" applyNumberFormat="1" applyFont="1" applyFill="1" applyBorder="1" applyAlignment="1">
      <alignment vertical="center"/>
    </xf>
    <xf numFmtId="41" fontId="5" fillId="0" borderId="12" xfId="42" applyNumberFormat="1" applyFont="1" applyFill="1" applyBorder="1" applyAlignment="1">
      <alignment vertical="center"/>
    </xf>
    <xf numFmtId="41" fontId="17" fillId="0" borderId="0" xfId="42" applyNumberFormat="1" applyFont="1" applyFill="1" applyBorder="1" applyAlignment="1">
      <alignment vertical="center"/>
    </xf>
    <xf numFmtId="41" fontId="12" fillId="0" borderId="0" xfId="42" applyNumberFormat="1" applyFont="1" applyFill="1" applyBorder="1" applyAlignment="1">
      <alignment vertical="center"/>
    </xf>
    <xf numFmtId="41" fontId="5" fillId="0" borderId="20" xfId="42" applyNumberFormat="1" applyFont="1" applyFill="1" applyBorder="1" applyAlignment="1">
      <alignment/>
    </xf>
    <xf numFmtId="195" fontId="4" fillId="0" borderId="0" xfId="42" applyNumberFormat="1" applyFont="1" applyFill="1" applyAlignment="1">
      <alignment/>
    </xf>
    <xf numFmtId="195" fontId="4" fillId="0" borderId="0" xfId="42" applyNumberFormat="1" applyFont="1" applyAlignment="1">
      <alignment/>
    </xf>
    <xf numFmtId="195" fontId="4" fillId="0" borderId="21" xfId="42" applyNumberFormat="1" applyFont="1" applyBorder="1" applyAlignment="1">
      <alignment/>
    </xf>
    <xf numFmtId="195" fontId="4" fillId="0" borderId="21" xfId="42" applyNumberFormat="1" applyFont="1" applyBorder="1" applyAlignment="1">
      <alignment vertical="center"/>
    </xf>
    <xf numFmtId="195" fontId="4" fillId="0" borderId="20"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20" xfId="42" applyNumberFormat="1" applyFont="1" applyBorder="1" applyAlignment="1">
      <alignment/>
    </xf>
    <xf numFmtId="195" fontId="5" fillId="0" borderId="0" xfId="42" applyNumberFormat="1" applyFont="1" applyFill="1" applyBorder="1" applyAlignment="1">
      <alignment horizontal="right"/>
    </xf>
    <xf numFmtId="195" fontId="5" fillId="0" borderId="0" xfId="42" applyNumberFormat="1" applyFont="1" applyBorder="1" applyAlignment="1">
      <alignment horizontal="right"/>
    </xf>
    <xf numFmtId="195" fontId="4" fillId="0" borderId="0" xfId="42" applyNumberFormat="1" applyFont="1" applyFill="1" applyBorder="1" applyAlignment="1">
      <alignment horizontal="right"/>
    </xf>
    <xf numFmtId="195" fontId="4" fillId="0" borderId="0" xfId="46" applyNumberFormat="1" applyFont="1" applyBorder="1" applyAlignment="1">
      <alignment horizontal="center"/>
      <protection/>
    </xf>
    <xf numFmtId="195" fontId="17" fillId="0" borderId="0" xfId="42" applyNumberFormat="1" applyFont="1" applyFill="1" applyBorder="1" applyAlignment="1">
      <alignment horizontal="right"/>
    </xf>
    <xf numFmtId="195" fontId="5" fillId="0" borderId="0" xfId="46" applyNumberFormat="1" applyFont="1" applyFill="1">
      <alignment/>
      <protection/>
    </xf>
    <xf numFmtId="195" fontId="5" fillId="0" borderId="0" xfId="46" applyNumberFormat="1" applyFont="1" applyBorder="1">
      <alignment/>
      <protection/>
    </xf>
    <xf numFmtId="195" fontId="4" fillId="0" borderId="0" xfId="46" applyNumberFormat="1" applyFont="1" applyFill="1">
      <alignment/>
      <protection/>
    </xf>
    <xf numFmtId="195" fontId="17" fillId="0" borderId="0" xfId="46" applyNumberFormat="1" applyFont="1" applyFill="1" applyBorder="1">
      <alignment/>
      <protection/>
    </xf>
    <xf numFmtId="195" fontId="5" fillId="0" borderId="0" xfId="46" applyNumberFormat="1" applyFont="1" applyFill="1" applyBorder="1">
      <alignment/>
      <protection/>
    </xf>
    <xf numFmtId="195" fontId="4" fillId="0" borderId="0" xfId="46" applyNumberFormat="1" applyFont="1" applyFill="1" applyBorder="1">
      <alignment/>
      <protection/>
    </xf>
    <xf numFmtId="195" fontId="4" fillId="0" borderId="0" xfId="46" applyNumberFormat="1" applyFont="1" applyBorder="1">
      <alignment/>
      <protection/>
    </xf>
    <xf numFmtId="195" fontId="5" fillId="0" borderId="12" xfId="46" applyNumberFormat="1" applyFont="1" applyFill="1" applyBorder="1">
      <alignment/>
      <protection/>
    </xf>
    <xf numFmtId="195" fontId="4" fillId="0" borderId="12" xfId="46" applyNumberFormat="1" applyFont="1" applyFill="1" applyBorder="1">
      <alignment/>
      <protection/>
    </xf>
    <xf numFmtId="195" fontId="5" fillId="0" borderId="22" xfId="46" applyNumberFormat="1" applyFont="1" applyFill="1" applyBorder="1">
      <alignment/>
      <protection/>
    </xf>
    <xf numFmtId="195" fontId="4" fillId="0" borderId="22" xfId="46" applyNumberFormat="1" applyFont="1" applyFill="1" applyBorder="1">
      <alignment/>
      <protection/>
    </xf>
    <xf numFmtId="195" fontId="17" fillId="0" borderId="0" xfId="46" applyNumberFormat="1" applyFont="1" applyFill="1">
      <alignment/>
      <protection/>
    </xf>
    <xf numFmtId="195" fontId="5" fillId="0" borderId="18" xfId="46" applyNumberFormat="1" applyFont="1" applyFill="1" applyBorder="1">
      <alignment/>
      <protection/>
    </xf>
    <xf numFmtId="195" fontId="4" fillId="0" borderId="18" xfId="46" applyNumberFormat="1" applyFont="1" applyFill="1" applyBorder="1">
      <alignment/>
      <protection/>
    </xf>
    <xf numFmtId="195" fontId="17" fillId="0" borderId="0" xfId="46" applyNumberFormat="1" applyFont="1">
      <alignment/>
      <protection/>
    </xf>
    <xf numFmtId="195" fontId="5" fillId="0" borderId="0" xfId="42" applyNumberFormat="1" applyFont="1" applyFill="1" applyBorder="1" applyAlignment="1">
      <alignment/>
    </xf>
    <xf numFmtId="195" fontId="5" fillId="0" borderId="21" xfId="42" applyNumberFormat="1" applyFont="1" applyFill="1" applyBorder="1" applyAlignment="1">
      <alignment/>
    </xf>
    <xf numFmtId="195" fontId="4" fillId="0" borderId="21" xfId="42" applyNumberFormat="1" applyFont="1" applyFill="1" applyBorder="1" applyAlignment="1">
      <alignment/>
    </xf>
    <xf numFmtId="195" fontId="5" fillId="0" borderId="12" xfId="42" applyNumberFormat="1" applyFont="1" applyFill="1" applyBorder="1" applyAlignment="1">
      <alignment/>
    </xf>
    <xf numFmtId="195" fontId="4" fillId="0" borderId="12" xfId="42" applyNumberFormat="1" applyFont="1" applyFill="1" applyBorder="1" applyAlignment="1">
      <alignment/>
    </xf>
    <xf numFmtId="195" fontId="5" fillId="0" borderId="12" xfId="46" applyNumberFormat="1" applyFont="1" applyFill="1" applyBorder="1" applyAlignment="1">
      <alignment horizontal="right"/>
      <protection/>
    </xf>
    <xf numFmtId="195" fontId="4" fillId="0" borderId="0" xfId="46" applyNumberFormat="1" applyFont="1" applyBorder="1" applyAlignment="1">
      <alignment horizontal="right"/>
      <protection/>
    </xf>
    <xf numFmtId="195" fontId="4" fillId="0" borderId="12" xfId="46" applyNumberFormat="1" applyFont="1" applyFill="1" applyBorder="1" applyAlignment="1">
      <alignment horizontal="right"/>
      <protection/>
    </xf>
    <xf numFmtId="195" fontId="5" fillId="0" borderId="20" xfId="46" applyNumberFormat="1" applyFont="1" applyFill="1" applyBorder="1">
      <alignment/>
      <protection/>
    </xf>
    <xf numFmtId="195" fontId="4" fillId="0" borderId="20" xfId="46" applyNumberFormat="1" applyFont="1" applyFill="1" applyBorder="1">
      <alignment/>
      <protection/>
    </xf>
    <xf numFmtId="195" fontId="57" fillId="0" borderId="0" xfId="42" applyNumberFormat="1" applyFont="1" applyFill="1" applyBorder="1" applyAlignment="1">
      <alignment/>
    </xf>
    <xf numFmtId="195" fontId="57" fillId="0" borderId="0" xfId="42" applyNumberFormat="1" applyFont="1" applyBorder="1" applyAlignment="1">
      <alignment/>
    </xf>
    <xf numFmtId="195" fontId="57" fillId="0" borderId="0" xfId="46" applyNumberFormat="1" applyFont="1" applyBorder="1">
      <alignment/>
      <protection/>
    </xf>
    <xf numFmtId="195" fontId="57" fillId="0" borderId="0" xfId="46" applyNumberFormat="1" applyFont="1">
      <alignment/>
      <protection/>
    </xf>
    <xf numFmtId="195" fontId="57" fillId="0" borderId="0" xfId="42" applyNumberFormat="1" applyFont="1" applyFill="1" applyBorder="1" applyAlignment="1">
      <alignment horizontal="center"/>
    </xf>
    <xf numFmtId="195" fontId="57" fillId="0" borderId="0" xfId="46" applyNumberFormat="1" applyFont="1" applyFill="1">
      <alignment/>
      <protection/>
    </xf>
    <xf numFmtId="195" fontId="57" fillId="0" borderId="12" xfId="42" applyNumberFormat="1" applyFont="1" applyFill="1" applyBorder="1" applyAlignment="1">
      <alignment/>
    </xf>
    <xf numFmtId="195" fontId="57" fillId="0" borderId="12" xfId="42" applyNumberFormat="1" applyFont="1" applyBorder="1" applyAlignment="1">
      <alignment/>
    </xf>
    <xf numFmtId="195" fontId="57" fillId="0" borderId="12" xfId="46" applyNumberFormat="1" applyFont="1" applyBorder="1">
      <alignment/>
      <protection/>
    </xf>
    <xf numFmtId="195" fontId="57" fillId="0" borderId="0" xfId="42" applyNumberFormat="1" applyFont="1" applyBorder="1" applyAlignment="1">
      <alignment/>
    </xf>
    <xf numFmtId="195" fontId="57" fillId="0" borderId="0" xfId="42" applyNumberFormat="1" applyFont="1" applyBorder="1" applyAlignment="1">
      <alignment horizontal="left"/>
    </xf>
    <xf numFmtId="195" fontId="57" fillId="0" borderId="19" xfId="42" applyNumberFormat="1" applyFont="1" applyFill="1" applyBorder="1" applyAlignment="1">
      <alignment/>
    </xf>
    <xf numFmtId="195" fontId="57" fillId="0" borderId="19" xfId="46" applyNumberFormat="1" applyFont="1" applyFill="1" applyBorder="1">
      <alignment/>
      <protection/>
    </xf>
    <xf numFmtId="195" fontId="4" fillId="0" borderId="12" xfId="46" applyNumberFormat="1" applyFont="1" applyBorder="1">
      <alignment/>
      <protection/>
    </xf>
    <xf numFmtId="195" fontId="4" fillId="0" borderId="19" xfId="46" applyNumberFormat="1" applyFont="1" applyBorder="1">
      <alignment/>
      <protection/>
    </xf>
    <xf numFmtId="195" fontId="4" fillId="0" borderId="21" xfId="46" applyNumberFormat="1" applyFont="1" applyBorder="1">
      <alignment/>
      <protection/>
    </xf>
    <xf numFmtId="195" fontId="4" fillId="0" borderId="21" xfId="46" applyNumberFormat="1" applyFont="1" applyFill="1" applyBorder="1">
      <alignment/>
      <protection/>
    </xf>
    <xf numFmtId="195" fontId="4" fillId="0" borderId="19" xfId="46" applyNumberFormat="1" applyFont="1" applyFill="1" applyBorder="1">
      <alignment/>
      <protection/>
    </xf>
    <xf numFmtId="195" fontId="4" fillId="0" borderId="20" xfId="46" applyNumberFormat="1" applyFont="1" applyBorder="1" applyAlignment="1">
      <alignment/>
      <protection/>
    </xf>
    <xf numFmtId="195" fontId="4" fillId="0" borderId="0" xfId="46" applyNumberFormat="1" applyFont="1" applyAlignment="1">
      <alignment/>
      <protection/>
    </xf>
    <xf numFmtId="195" fontId="4" fillId="0" borderId="0" xfId="46" applyNumberFormat="1" applyFont="1" applyBorder="1" applyAlignment="1">
      <alignment/>
      <protection/>
    </xf>
    <xf numFmtId="195" fontId="57" fillId="0" borderId="20" xfId="46" applyNumberFormat="1" applyFont="1" applyBorder="1" applyAlignment="1">
      <alignment/>
      <protection/>
    </xf>
    <xf numFmtId="195" fontId="4" fillId="0" borderId="20" xfId="46" applyNumberFormat="1" applyFont="1" applyFill="1" applyBorder="1" applyAlignment="1">
      <alignment/>
      <protection/>
    </xf>
    <xf numFmtId="195" fontId="4" fillId="0" borderId="0" xfId="46" applyNumberFormat="1" applyFont="1" applyAlignment="1">
      <alignment vertical="justify"/>
      <protection/>
    </xf>
    <xf numFmtId="195" fontId="4" fillId="0" borderId="0" xfId="46" applyNumberFormat="1" applyFont="1" applyAlignment="1">
      <alignment horizontal="right" vertical="justify"/>
      <protection/>
    </xf>
    <xf numFmtId="195" fontId="4" fillId="0" borderId="19" xfId="46" applyNumberFormat="1" applyFont="1" applyBorder="1" applyAlignment="1">
      <alignment horizontal="right" vertical="justify"/>
      <protection/>
    </xf>
    <xf numFmtId="195" fontId="57" fillId="0" borderId="0" xfId="46" applyNumberFormat="1" applyFont="1" applyFill="1" applyBorder="1">
      <alignment/>
      <protection/>
    </xf>
    <xf numFmtId="195" fontId="57" fillId="0" borderId="0" xfId="46" applyNumberFormat="1" applyFont="1" applyFill="1" applyBorder="1" applyAlignment="1">
      <alignment horizontal="right"/>
      <protection/>
    </xf>
    <xf numFmtId="195" fontId="57" fillId="0" borderId="0" xfId="46" applyNumberFormat="1" applyFont="1" applyFill="1" applyAlignment="1">
      <alignment horizontal="right"/>
      <protection/>
    </xf>
    <xf numFmtId="195" fontId="57" fillId="0" borderId="19" xfId="46" applyNumberFormat="1" applyFont="1" applyFill="1" applyBorder="1" applyAlignment="1">
      <alignment horizontal="right"/>
      <protection/>
    </xf>
    <xf numFmtId="195" fontId="57" fillId="0" borderId="23" xfId="46" applyNumberFormat="1" applyFont="1" applyFill="1" applyBorder="1">
      <alignment/>
      <protection/>
    </xf>
    <xf numFmtId="195" fontId="57" fillId="0" borderId="20" xfId="46" applyNumberFormat="1" applyFont="1" applyFill="1" applyBorder="1">
      <alignment/>
      <protection/>
    </xf>
    <xf numFmtId="195" fontId="57" fillId="0" borderId="20" xfId="46" applyNumberFormat="1" applyFont="1" applyFill="1" applyBorder="1" applyAlignment="1">
      <alignment horizontal="right"/>
      <protection/>
    </xf>
    <xf numFmtId="38" fontId="5" fillId="0" borderId="0" xfId="46" applyFont="1" applyFill="1" applyAlignment="1">
      <alignment horizontal="center"/>
      <protection/>
    </xf>
    <xf numFmtId="38" fontId="14" fillId="0" borderId="0" xfId="46" applyFont="1" applyAlignment="1">
      <alignment horizontal="center"/>
      <protection/>
    </xf>
    <xf numFmtId="38" fontId="29" fillId="0" borderId="0" xfId="46" applyFont="1" applyAlignment="1">
      <alignment horizontal="center"/>
      <protection/>
    </xf>
    <xf numFmtId="38" fontId="5"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16" fillId="0" borderId="0" xfId="46" applyFont="1" applyAlignment="1">
      <alignment horizontal="center"/>
      <protection/>
    </xf>
    <xf numFmtId="15" fontId="4" fillId="7" borderId="24" xfId="46" applyNumberFormat="1" applyFont="1" applyFill="1" applyBorder="1" applyAlignment="1">
      <alignment horizontal="center"/>
      <protection/>
    </xf>
    <xf numFmtId="0" fontId="4" fillId="7" borderId="25" xfId="46" applyNumberFormat="1" applyFont="1" applyFill="1" applyBorder="1" applyAlignment="1">
      <alignment horizontal="center"/>
      <protection/>
    </xf>
    <xf numFmtId="15" fontId="4" fillId="0" borderId="24" xfId="46" applyNumberFormat="1" applyFont="1" applyBorder="1" applyAlignment="1">
      <alignment horizontal="center"/>
      <protection/>
    </xf>
    <xf numFmtId="0" fontId="4" fillId="0" borderId="25" xfId="46" applyNumberFormat="1" applyFont="1" applyBorder="1" applyAlignment="1">
      <alignment horizontal="center"/>
      <protection/>
    </xf>
    <xf numFmtId="0" fontId="5" fillId="0" borderId="24" xfId="46" applyNumberFormat="1" applyFont="1" applyBorder="1" applyAlignment="1">
      <alignment horizontal="center"/>
      <protection/>
    </xf>
    <xf numFmtId="0" fontId="5" fillId="0" borderId="21" xfId="46" applyNumberFormat="1" applyFont="1" applyBorder="1" applyAlignment="1">
      <alignment horizontal="center"/>
      <protection/>
    </xf>
    <xf numFmtId="0" fontId="5" fillId="0" borderId="25"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50</xdr:row>
      <xdr:rowOff>85725</xdr:rowOff>
    </xdr:from>
    <xdr:to>
      <xdr:col>10</xdr:col>
      <xdr:colOff>733425</xdr:colOff>
      <xdr:row>51</xdr:row>
      <xdr:rowOff>342900</xdr:rowOff>
    </xdr:to>
    <xdr:sp>
      <xdr:nvSpPr>
        <xdr:cNvPr id="1" name="Text 48"/>
        <xdr:cNvSpPr txBox="1">
          <a:spLocks noChangeArrowheads="1"/>
        </xdr:cNvSpPr>
      </xdr:nvSpPr>
      <xdr:spPr>
        <a:xfrm>
          <a:off x="200025" y="9915525"/>
          <a:ext cx="7972425"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84</xdr:row>
      <xdr:rowOff>171450</xdr:rowOff>
    </xdr:from>
    <xdr:to>
      <xdr:col>6</xdr:col>
      <xdr:colOff>1181100</xdr:colOff>
      <xdr:row>87</xdr:row>
      <xdr:rowOff>161925</xdr:rowOff>
    </xdr:to>
    <xdr:sp>
      <xdr:nvSpPr>
        <xdr:cNvPr id="1" name="Text 48"/>
        <xdr:cNvSpPr txBox="1">
          <a:spLocks noChangeArrowheads="1"/>
        </xdr:cNvSpPr>
      </xdr:nvSpPr>
      <xdr:spPr>
        <a:xfrm>
          <a:off x="228600" y="15697200"/>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114300</xdr:rowOff>
    </xdr:from>
    <xdr:to>
      <xdr:col>6</xdr:col>
      <xdr:colOff>733425</xdr:colOff>
      <xdr:row>8</xdr:row>
      <xdr:rowOff>114300</xdr:rowOff>
    </xdr:to>
    <xdr:sp>
      <xdr:nvSpPr>
        <xdr:cNvPr id="1" name="Line 1"/>
        <xdr:cNvSpPr>
          <a:spLocks/>
        </xdr:cNvSpPr>
      </xdr:nvSpPr>
      <xdr:spPr>
        <a:xfrm>
          <a:off x="5905500" y="1838325"/>
          <a:ext cx="5619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733425</xdr:colOff>
      <xdr:row>9</xdr:row>
      <xdr:rowOff>47625</xdr:rowOff>
    </xdr:to>
    <xdr:sp>
      <xdr:nvSpPr>
        <xdr:cNvPr id="2" name="Line 2"/>
        <xdr:cNvSpPr>
          <a:spLocks/>
        </xdr:cNvSpPr>
      </xdr:nvSpPr>
      <xdr:spPr>
        <a:xfrm>
          <a:off x="5734050" y="19716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9</xdr:row>
      <xdr:rowOff>38100</xdr:rowOff>
    </xdr:from>
    <xdr:to>
      <xdr:col>6</xdr:col>
      <xdr:colOff>733425</xdr:colOff>
      <xdr:row>9</xdr:row>
      <xdr:rowOff>47625</xdr:rowOff>
    </xdr:to>
    <xdr:sp>
      <xdr:nvSpPr>
        <xdr:cNvPr id="3" name="Line 3"/>
        <xdr:cNvSpPr>
          <a:spLocks/>
        </xdr:cNvSpPr>
      </xdr:nvSpPr>
      <xdr:spPr>
        <a:xfrm flipV="1">
          <a:off x="5943600" y="19621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9</xdr:row>
      <xdr:rowOff>123825</xdr:rowOff>
    </xdr:from>
    <xdr:to>
      <xdr:col>5</xdr:col>
      <xdr:colOff>0</xdr:colOff>
      <xdr:row>9</xdr:row>
      <xdr:rowOff>123825</xdr:rowOff>
    </xdr:to>
    <xdr:sp>
      <xdr:nvSpPr>
        <xdr:cNvPr id="4" name="Line 4"/>
        <xdr:cNvSpPr>
          <a:spLocks/>
        </xdr:cNvSpPr>
      </xdr:nvSpPr>
      <xdr:spPr>
        <a:xfrm flipH="1">
          <a:off x="4895850" y="20478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9</xdr:row>
      <xdr:rowOff>133350</xdr:rowOff>
    </xdr:from>
    <xdr:to>
      <xdr:col>6</xdr:col>
      <xdr:colOff>638175</xdr:colOff>
      <xdr:row>9</xdr:row>
      <xdr:rowOff>133350</xdr:rowOff>
    </xdr:to>
    <xdr:sp>
      <xdr:nvSpPr>
        <xdr:cNvPr id="5" name="Line 6"/>
        <xdr:cNvSpPr>
          <a:spLocks/>
        </xdr:cNvSpPr>
      </xdr:nvSpPr>
      <xdr:spPr>
        <a:xfrm>
          <a:off x="5838825" y="20574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55</xdr:row>
      <xdr:rowOff>47625</xdr:rowOff>
    </xdr:from>
    <xdr:to>
      <xdr:col>6</xdr:col>
      <xdr:colOff>733425</xdr:colOff>
      <xdr:row>55</xdr:row>
      <xdr:rowOff>47625</xdr:rowOff>
    </xdr:to>
    <xdr:sp>
      <xdr:nvSpPr>
        <xdr:cNvPr id="6" name="Line 8"/>
        <xdr:cNvSpPr>
          <a:spLocks/>
        </xdr:cNvSpPr>
      </xdr:nvSpPr>
      <xdr:spPr>
        <a:xfrm>
          <a:off x="5734050" y="1090612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55</xdr:row>
      <xdr:rowOff>38100</xdr:rowOff>
    </xdr:from>
    <xdr:to>
      <xdr:col>6</xdr:col>
      <xdr:colOff>733425</xdr:colOff>
      <xdr:row>55</xdr:row>
      <xdr:rowOff>47625</xdr:rowOff>
    </xdr:to>
    <xdr:sp>
      <xdr:nvSpPr>
        <xdr:cNvPr id="7" name="Line 9"/>
        <xdr:cNvSpPr>
          <a:spLocks/>
        </xdr:cNvSpPr>
      </xdr:nvSpPr>
      <xdr:spPr>
        <a:xfrm flipV="1">
          <a:off x="5943600" y="1089660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55</xdr:row>
      <xdr:rowOff>123825</xdr:rowOff>
    </xdr:from>
    <xdr:to>
      <xdr:col>5</xdr:col>
      <xdr:colOff>0</xdr:colOff>
      <xdr:row>55</xdr:row>
      <xdr:rowOff>123825</xdr:rowOff>
    </xdr:to>
    <xdr:sp>
      <xdr:nvSpPr>
        <xdr:cNvPr id="8" name="Line 10"/>
        <xdr:cNvSpPr>
          <a:spLocks/>
        </xdr:cNvSpPr>
      </xdr:nvSpPr>
      <xdr:spPr>
        <a:xfrm flipH="1">
          <a:off x="4895850" y="10982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55</xdr:row>
      <xdr:rowOff>133350</xdr:rowOff>
    </xdr:from>
    <xdr:to>
      <xdr:col>6</xdr:col>
      <xdr:colOff>638175</xdr:colOff>
      <xdr:row>55</xdr:row>
      <xdr:rowOff>133350</xdr:rowOff>
    </xdr:to>
    <xdr:sp>
      <xdr:nvSpPr>
        <xdr:cNvPr id="9" name="Line 12"/>
        <xdr:cNvSpPr>
          <a:spLocks/>
        </xdr:cNvSpPr>
      </xdr:nvSpPr>
      <xdr:spPr>
        <a:xfrm>
          <a:off x="5838825" y="1099185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8</xdr:row>
      <xdr:rowOff>114300</xdr:rowOff>
    </xdr:from>
    <xdr:to>
      <xdr:col>6</xdr:col>
      <xdr:colOff>0</xdr:colOff>
      <xdr:row>8</xdr:row>
      <xdr:rowOff>114300</xdr:rowOff>
    </xdr:to>
    <xdr:sp>
      <xdr:nvSpPr>
        <xdr:cNvPr id="10" name="Line 18"/>
        <xdr:cNvSpPr>
          <a:spLocks/>
        </xdr:cNvSpPr>
      </xdr:nvSpPr>
      <xdr:spPr>
        <a:xfrm>
          <a:off x="5734050" y="1838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0</xdr:colOff>
      <xdr:row>9</xdr:row>
      <xdr:rowOff>47625</xdr:rowOff>
    </xdr:to>
    <xdr:sp>
      <xdr:nvSpPr>
        <xdr:cNvPr id="11" name="Line 19"/>
        <xdr:cNvSpPr>
          <a:spLocks/>
        </xdr:cNvSpPr>
      </xdr:nvSpPr>
      <xdr:spPr>
        <a:xfrm>
          <a:off x="5734050" y="19716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38100</xdr:rowOff>
    </xdr:from>
    <xdr:to>
      <xdr:col>6</xdr:col>
      <xdr:colOff>0</xdr:colOff>
      <xdr:row>9</xdr:row>
      <xdr:rowOff>47625</xdr:rowOff>
    </xdr:to>
    <xdr:sp>
      <xdr:nvSpPr>
        <xdr:cNvPr id="12" name="Line 20"/>
        <xdr:cNvSpPr>
          <a:spLocks/>
        </xdr:cNvSpPr>
      </xdr:nvSpPr>
      <xdr:spPr>
        <a:xfrm flipV="1">
          <a:off x="5734050" y="19621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133350</xdr:rowOff>
    </xdr:from>
    <xdr:to>
      <xdr:col>6</xdr:col>
      <xdr:colOff>0</xdr:colOff>
      <xdr:row>9</xdr:row>
      <xdr:rowOff>133350</xdr:rowOff>
    </xdr:to>
    <xdr:sp>
      <xdr:nvSpPr>
        <xdr:cNvPr id="13" name="Line 21"/>
        <xdr:cNvSpPr>
          <a:spLocks/>
        </xdr:cNvSpPr>
      </xdr:nvSpPr>
      <xdr:spPr>
        <a:xfrm>
          <a:off x="5734050" y="20574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55</xdr:row>
      <xdr:rowOff>47625</xdr:rowOff>
    </xdr:from>
    <xdr:to>
      <xdr:col>6</xdr:col>
      <xdr:colOff>0</xdr:colOff>
      <xdr:row>55</xdr:row>
      <xdr:rowOff>47625</xdr:rowOff>
    </xdr:to>
    <xdr:sp>
      <xdr:nvSpPr>
        <xdr:cNvPr id="14" name="Line 22"/>
        <xdr:cNvSpPr>
          <a:spLocks/>
        </xdr:cNvSpPr>
      </xdr:nvSpPr>
      <xdr:spPr>
        <a:xfrm>
          <a:off x="5734050" y="109061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55</xdr:row>
      <xdr:rowOff>38100</xdr:rowOff>
    </xdr:from>
    <xdr:to>
      <xdr:col>6</xdr:col>
      <xdr:colOff>0</xdr:colOff>
      <xdr:row>55</xdr:row>
      <xdr:rowOff>47625</xdr:rowOff>
    </xdr:to>
    <xdr:sp>
      <xdr:nvSpPr>
        <xdr:cNvPr id="15" name="Line 23"/>
        <xdr:cNvSpPr>
          <a:spLocks/>
        </xdr:cNvSpPr>
      </xdr:nvSpPr>
      <xdr:spPr>
        <a:xfrm flipV="1">
          <a:off x="5734050" y="1089660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55</xdr:row>
      <xdr:rowOff>133350</xdr:rowOff>
    </xdr:from>
    <xdr:to>
      <xdr:col>6</xdr:col>
      <xdr:colOff>0</xdr:colOff>
      <xdr:row>55</xdr:row>
      <xdr:rowOff>133350</xdr:rowOff>
    </xdr:to>
    <xdr:sp>
      <xdr:nvSpPr>
        <xdr:cNvPr id="16" name="Line 24"/>
        <xdr:cNvSpPr>
          <a:spLocks/>
        </xdr:cNvSpPr>
      </xdr:nvSpPr>
      <xdr:spPr>
        <a:xfrm>
          <a:off x="5734050" y="109918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49</xdr:row>
      <xdr:rowOff>85725</xdr:rowOff>
    </xdr:from>
    <xdr:to>
      <xdr:col>16</xdr:col>
      <xdr:colOff>914400</xdr:colOff>
      <xdr:row>50</xdr:row>
      <xdr:rowOff>190500</xdr:rowOff>
    </xdr:to>
    <xdr:sp>
      <xdr:nvSpPr>
        <xdr:cNvPr id="17" name="Text 48"/>
        <xdr:cNvSpPr txBox="1">
          <a:spLocks noChangeArrowheads="1"/>
        </xdr:cNvSpPr>
      </xdr:nvSpPr>
      <xdr:spPr>
        <a:xfrm>
          <a:off x="447675" y="9582150"/>
          <a:ext cx="12268200" cy="3048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Equity should be read in conjunction with the Annual Audited Financial Statements of the Group for the year ended 31 December 2008)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77</xdr:row>
      <xdr:rowOff>133350</xdr:rowOff>
    </xdr:from>
    <xdr:to>
      <xdr:col>5</xdr:col>
      <xdr:colOff>923925</xdr:colOff>
      <xdr:row>80</xdr:row>
      <xdr:rowOff>123825</xdr:rowOff>
    </xdr:to>
    <xdr:sp>
      <xdr:nvSpPr>
        <xdr:cNvPr id="1" name="Text 48"/>
        <xdr:cNvSpPr txBox="1">
          <a:spLocks noChangeArrowheads="1"/>
        </xdr:cNvSpPr>
      </xdr:nvSpPr>
      <xdr:spPr>
        <a:xfrm>
          <a:off x="104775" y="14287500"/>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Cash Flow Statements should be read in conjunction with the audited Annual Financial Statements of the Group for the year ended 31 December 2008)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104775</xdr:rowOff>
    </xdr:from>
    <xdr:to>
      <xdr:col>8</xdr:col>
      <xdr:colOff>723900</xdr:colOff>
      <xdr:row>25</xdr:row>
      <xdr:rowOff>9525</xdr:rowOff>
    </xdr:to>
    <xdr:sp>
      <xdr:nvSpPr>
        <xdr:cNvPr id="1" name="Text 48"/>
        <xdr:cNvSpPr txBox="1">
          <a:spLocks noChangeArrowheads="1"/>
        </xdr:cNvSpPr>
      </xdr:nvSpPr>
      <xdr:spPr>
        <a:xfrm>
          <a:off x="466725" y="4114800"/>
          <a:ext cx="6981825" cy="7048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2008 was not subject to any qualification.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104775</xdr:rowOff>
    </xdr:from>
    <xdr:to>
      <xdr:col>8</xdr:col>
      <xdr:colOff>752475</xdr:colOff>
      <xdr:row>28</xdr:row>
      <xdr:rowOff>133350</xdr:rowOff>
    </xdr:to>
    <xdr:sp>
      <xdr:nvSpPr>
        <xdr:cNvPr id="2" name="Text 48"/>
        <xdr:cNvSpPr txBox="1">
          <a:spLocks noChangeArrowheads="1"/>
        </xdr:cNvSpPr>
      </xdr:nvSpPr>
      <xdr:spPr>
        <a:xfrm>
          <a:off x="466725" y="5114925"/>
          <a:ext cx="7010400" cy="4286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30</xdr:row>
      <xdr:rowOff>0</xdr:rowOff>
    </xdr:from>
    <xdr:to>
      <xdr:col>8</xdr:col>
      <xdr:colOff>752475</xdr:colOff>
      <xdr:row>31</xdr:row>
      <xdr:rowOff>57150</xdr:rowOff>
    </xdr:to>
    <xdr:sp>
      <xdr:nvSpPr>
        <xdr:cNvPr id="3" name="Text 48"/>
        <xdr:cNvSpPr txBox="1">
          <a:spLocks noChangeArrowheads="1"/>
        </xdr:cNvSpPr>
      </xdr:nvSpPr>
      <xdr:spPr>
        <a:xfrm>
          <a:off x="466725" y="5810250"/>
          <a:ext cx="701040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31</xdr:row>
      <xdr:rowOff>142875</xdr:rowOff>
    </xdr:from>
    <xdr:to>
      <xdr:col>8</xdr:col>
      <xdr:colOff>752475</xdr:colOff>
      <xdr:row>42</xdr:row>
      <xdr:rowOff>180975</xdr:rowOff>
    </xdr:to>
    <xdr:sp>
      <xdr:nvSpPr>
        <xdr:cNvPr id="4" name="Text 48"/>
        <xdr:cNvSpPr txBox="1">
          <a:spLocks noChangeArrowheads="1"/>
        </xdr:cNvSpPr>
      </xdr:nvSpPr>
      <xdr:spPr>
        <a:xfrm>
          <a:off x="485775" y="6153150"/>
          <a:ext cx="6991350" cy="2171700"/>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latin typeface="Times New Roman"/>
              <a:ea typeface="Times New Roman"/>
              <a:cs typeface="Times New Roman"/>
            </a:rPr>
            <a:t>An associate company, FKP Property Group ("FKP") announced significant assets impairment during the 2nd quarter.  As a result, the Group's share of loss in FKP for the period ended 30 September 2009 amounted to RM84.0 million. 
During the current quarter, Mulpha Strategic Limited and Jumbo Hill Group Limited (which are wholly-owned subsidiaries of Mulpha International Bhd) disposed of a 100% equity interest in a subsidiary, Pacific Orchid Investments Limited, for a cash consideration of HK$281.25 million or equivalent to RM129.43 million. As a result, the Group  recognised a gain on disposal of RM13.13 million for the current period ended 30 September 2009. 
Other  than the above, there were no unusual items affecting assets, liabilities, equity, net income or cash flows of the Group for the current period ended 30 September 2009.       
</a:t>
          </a:r>
          <a:r>
            <a:rPr lang="en-US" cap="none" sz="1100" b="0" i="0" u="none" baseline="0">
              <a:latin typeface="Times New Roman"/>
              <a:ea typeface="Times New Roman"/>
              <a:cs typeface="Times New Roman"/>
            </a:rPr>
            <a:t>
</a:t>
          </a:r>
        </a:p>
      </xdr:txBody>
    </xdr:sp>
    <xdr:clientData/>
  </xdr:twoCellAnchor>
  <xdr:twoCellAnchor>
    <xdr:from>
      <xdr:col>1</xdr:col>
      <xdr:colOff>19050</xdr:colOff>
      <xdr:row>46</xdr:row>
      <xdr:rowOff>171450</xdr:rowOff>
    </xdr:from>
    <xdr:to>
      <xdr:col>8</xdr:col>
      <xdr:colOff>752475</xdr:colOff>
      <xdr:row>48</xdr:row>
      <xdr:rowOff>190500</xdr:rowOff>
    </xdr:to>
    <xdr:sp>
      <xdr:nvSpPr>
        <xdr:cNvPr id="5" name="Text 48"/>
        <xdr:cNvSpPr txBox="1">
          <a:spLocks noChangeArrowheads="1"/>
        </xdr:cNvSpPr>
      </xdr:nvSpPr>
      <xdr:spPr>
        <a:xfrm>
          <a:off x="485775" y="9115425"/>
          <a:ext cx="6991350" cy="419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in the current period.</a:t>
          </a:r>
        </a:p>
      </xdr:txBody>
    </xdr:sp>
    <xdr:clientData/>
  </xdr:twoCellAnchor>
  <xdr:twoCellAnchor>
    <xdr:from>
      <xdr:col>1</xdr:col>
      <xdr:colOff>295275</xdr:colOff>
      <xdr:row>51</xdr:row>
      <xdr:rowOff>0</xdr:rowOff>
    </xdr:from>
    <xdr:to>
      <xdr:col>9</xdr:col>
      <xdr:colOff>9525</xdr:colOff>
      <xdr:row>51</xdr:row>
      <xdr:rowOff>0</xdr:rowOff>
    </xdr:to>
    <xdr:sp>
      <xdr:nvSpPr>
        <xdr:cNvPr id="6" name="Text 48"/>
        <xdr:cNvSpPr txBox="1">
          <a:spLocks noChangeArrowheads="1"/>
        </xdr:cNvSpPr>
      </xdr:nvSpPr>
      <xdr:spPr>
        <a:xfrm>
          <a:off x="762000" y="9944100"/>
          <a:ext cx="6724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51</xdr:row>
      <xdr:rowOff>0</xdr:rowOff>
    </xdr:from>
    <xdr:to>
      <xdr:col>9</xdr:col>
      <xdr:colOff>9525</xdr:colOff>
      <xdr:row>51</xdr:row>
      <xdr:rowOff>0</xdr:rowOff>
    </xdr:to>
    <xdr:sp>
      <xdr:nvSpPr>
        <xdr:cNvPr id="7" name="Text 48"/>
        <xdr:cNvSpPr txBox="1">
          <a:spLocks noChangeArrowheads="1"/>
        </xdr:cNvSpPr>
      </xdr:nvSpPr>
      <xdr:spPr>
        <a:xfrm>
          <a:off x="762000" y="9944100"/>
          <a:ext cx="6724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295275</xdr:colOff>
      <xdr:row>59</xdr:row>
      <xdr:rowOff>0</xdr:rowOff>
    </xdr:from>
    <xdr:to>
      <xdr:col>9</xdr:col>
      <xdr:colOff>28575</xdr:colOff>
      <xdr:row>59</xdr:row>
      <xdr:rowOff>0</xdr:rowOff>
    </xdr:to>
    <xdr:sp>
      <xdr:nvSpPr>
        <xdr:cNvPr id="8" name="Text 48"/>
        <xdr:cNvSpPr txBox="1">
          <a:spLocks noChangeArrowheads="1"/>
        </xdr:cNvSpPr>
      </xdr:nvSpPr>
      <xdr:spPr>
        <a:xfrm>
          <a:off x="762000" y="11506200"/>
          <a:ext cx="6743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63</xdr:row>
      <xdr:rowOff>85725</xdr:rowOff>
    </xdr:from>
    <xdr:to>
      <xdr:col>8</xdr:col>
      <xdr:colOff>752475</xdr:colOff>
      <xdr:row>64</xdr:row>
      <xdr:rowOff>133350</xdr:rowOff>
    </xdr:to>
    <xdr:sp>
      <xdr:nvSpPr>
        <xdr:cNvPr id="9" name="Text 48"/>
        <xdr:cNvSpPr txBox="1">
          <a:spLocks noChangeArrowheads="1"/>
        </xdr:cNvSpPr>
      </xdr:nvSpPr>
      <xdr:spPr>
        <a:xfrm>
          <a:off x="476250" y="12392025"/>
          <a:ext cx="700087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quarter.</a:t>
          </a:r>
        </a:p>
      </xdr:txBody>
    </xdr:sp>
    <xdr:clientData/>
  </xdr:twoCellAnchor>
  <xdr:twoCellAnchor>
    <xdr:from>
      <xdr:col>1</xdr:col>
      <xdr:colOff>38100</xdr:colOff>
      <xdr:row>92</xdr:row>
      <xdr:rowOff>171450</xdr:rowOff>
    </xdr:from>
    <xdr:to>
      <xdr:col>8</xdr:col>
      <xdr:colOff>752475</xdr:colOff>
      <xdr:row>95</xdr:row>
      <xdr:rowOff>19050</xdr:rowOff>
    </xdr:to>
    <xdr:sp>
      <xdr:nvSpPr>
        <xdr:cNvPr id="10" name="Text 48"/>
        <xdr:cNvSpPr txBox="1">
          <a:spLocks noChangeArrowheads="1"/>
        </xdr:cNvSpPr>
      </xdr:nvSpPr>
      <xdr:spPr>
        <a:xfrm>
          <a:off x="504825" y="17945100"/>
          <a:ext cx="6972300"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285750</xdr:colOff>
      <xdr:row>110</xdr:row>
      <xdr:rowOff>180975</xdr:rowOff>
    </xdr:from>
    <xdr:to>
      <xdr:col>8</xdr:col>
      <xdr:colOff>752475</xdr:colOff>
      <xdr:row>113</xdr:row>
      <xdr:rowOff>0</xdr:rowOff>
    </xdr:to>
    <xdr:sp>
      <xdr:nvSpPr>
        <xdr:cNvPr id="11" name="Text 48"/>
        <xdr:cNvSpPr txBox="1">
          <a:spLocks noChangeArrowheads="1"/>
        </xdr:cNvSpPr>
      </xdr:nvSpPr>
      <xdr:spPr>
        <a:xfrm>
          <a:off x="752475" y="21555075"/>
          <a:ext cx="6724650" cy="4191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Manta Professional Services Limited ("MPSL"), an indirect 88% owned subsidiary of the Company, was deregistered and dissolved on 13 February 2009.  MPSL was dissolved as it was inactive.
</a:t>
          </a:r>
        </a:p>
      </xdr:txBody>
    </xdr:sp>
    <xdr:clientData/>
  </xdr:twoCellAnchor>
  <xdr:twoCellAnchor>
    <xdr:from>
      <xdr:col>1</xdr:col>
      <xdr:colOff>257175</xdr:colOff>
      <xdr:row>153</xdr:row>
      <xdr:rowOff>171450</xdr:rowOff>
    </xdr:from>
    <xdr:to>
      <xdr:col>8</xdr:col>
      <xdr:colOff>752475</xdr:colOff>
      <xdr:row>155</xdr:row>
      <xdr:rowOff>28575</xdr:rowOff>
    </xdr:to>
    <xdr:sp>
      <xdr:nvSpPr>
        <xdr:cNvPr id="12" name="Text 48"/>
        <xdr:cNvSpPr txBox="1">
          <a:spLocks noChangeArrowheads="1"/>
        </xdr:cNvSpPr>
      </xdr:nvSpPr>
      <xdr:spPr>
        <a:xfrm>
          <a:off x="723900" y="29460825"/>
          <a:ext cx="6753225"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2008 are as follows:-                        </a:t>
          </a:r>
        </a:p>
      </xdr:txBody>
    </xdr:sp>
    <xdr:clientData/>
  </xdr:twoCellAnchor>
  <xdr:twoCellAnchor>
    <xdr:from>
      <xdr:col>0</xdr:col>
      <xdr:colOff>0</xdr:colOff>
      <xdr:row>169</xdr:row>
      <xdr:rowOff>0</xdr:rowOff>
    </xdr:from>
    <xdr:to>
      <xdr:col>9</xdr:col>
      <xdr:colOff>28575</xdr:colOff>
      <xdr:row>169</xdr:row>
      <xdr:rowOff>0</xdr:rowOff>
    </xdr:to>
    <xdr:sp>
      <xdr:nvSpPr>
        <xdr:cNvPr id="13" name="Text 48"/>
        <xdr:cNvSpPr txBox="1">
          <a:spLocks noChangeArrowheads="1"/>
        </xdr:cNvSpPr>
      </xdr:nvSpPr>
      <xdr:spPr>
        <a:xfrm>
          <a:off x="0" y="32308800"/>
          <a:ext cx="7505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169</xdr:row>
      <xdr:rowOff>0</xdr:rowOff>
    </xdr:from>
    <xdr:to>
      <xdr:col>9</xdr:col>
      <xdr:colOff>28575</xdr:colOff>
      <xdr:row>169</xdr:row>
      <xdr:rowOff>0</xdr:rowOff>
    </xdr:to>
    <xdr:sp>
      <xdr:nvSpPr>
        <xdr:cNvPr id="14" name="Text 48"/>
        <xdr:cNvSpPr txBox="1">
          <a:spLocks noChangeArrowheads="1"/>
        </xdr:cNvSpPr>
      </xdr:nvSpPr>
      <xdr:spPr>
        <a:xfrm>
          <a:off x="2628900" y="32308800"/>
          <a:ext cx="4876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169</xdr:row>
      <xdr:rowOff>0</xdr:rowOff>
    </xdr:from>
    <xdr:to>
      <xdr:col>9</xdr:col>
      <xdr:colOff>28575</xdr:colOff>
      <xdr:row>169</xdr:row>
      <xdr:rowOff>0</xdr:rowOff>
    </xdr:to>
    <xdr:sp>
      <xdr:nvSpPr>
        <xdr:cNvPr id="15" name="Text 48"/>
        <xdr:cNvSpPr txBox="1">
          <a:spLocks noChangeArrowheads="1"/>
        </xdr:cNvSpPr>
      </xdr:nvSpPr>
      <xdr:spPr>
        <a:xfrm>
          <a:off x="2628900" y="32308800"/>
          <a:ext cx="4876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169</xdr:row>
      <xdr:rowOff>0</xdr:rowOff>
    </xdr:from>
    <xdr:to>
      <xdr:col>9</xdr:col>
      <xdr:colOff>28575</xdr:colOff>
      <xdr:row>169</xdr:row>
      <xdr:rowOff>0</xdr:rowOff>
    </xdr:to>
    <xdr:sp>
      <xdr:nvSpPr>
        <xdr:cNvPr id="16" name="Text 48"/>
        <xdr:cNvSpPr txBox="1">
          <a:spLocks noChangeArrowheads="1"/>
        </xdr:cNvSpPr>
      </xdr:nvSpPr>
      <xdr:spPr>
        <a:xfrm>
          <a:off x="2628900" y="32308800"/>
          <a:ext cx="4876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169</xdr:row>
      <xdr:rowOff>0</xdr:rowOff>
    </xdr:from>
    <xdr:to>
      <xdr:col>8</xdr:col>
      <xdr:colOff>752475</xdr:colOff>
      <xdr:row>169</xdr:row>
      <xdr:rowOff>0</xdr:rowOff>
    </xdr:to>
    <xdr:sp>
      <xdr:nvSpPr>
        <xdr:cNvPr id="17" name="Text 48"/>
        <xdr:cNvSpPr txBox="1">
          <a:spLocks noChangeArrowheads="1"/>
        </xdr:cNvSpPr>
      </xdr:nvSpPr>
      <xdr:spPr>
        <a:xfrm>
          <a:off x="2600325" y="32308800"/>
          <a:ext cx="4876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169</xdr:row>
      <xdr:rowOff>0</xdr:rowOff>
    </xdr:from>
    <xdr:to>
      <xdr:col>9</xdr:col>
      <xdr:colOff>28575</xdr:colOff>
      <xdr:row>169</xdr:row>
      <xdr:rowOff>0</xdr:rowOff>
    </xdr:to>
    <xdr:sp>
      <xdr:nvSpPr>
        <xdr:cNvPr id="18" name="Text 48"/>
        <xdr:cNvSpPr txBox="1">
          <a:spLocks noChangeArrowheads="1"/>
        </xdr:cNvSpPr>
      </xdr:nvSpPr>
      <xdr:spPr>
        <a:xfrm>
          <a:off x="2600325" y="32308800"/>
          <a:ext cx="49053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169</xdr:row>
      <xdr:rowOff>0</xdr:rowOff>
    </xdr:from>
    <xdr:to>
      <xdr:col>8</xdr:col>
      <xdr:colOff>752475</xdr:colOff>
      <xdr:row>169</xdr:row>
      <xdr:rowOff>0</xdr:rowOff>
    </xdr:to>
    <xdr:sp>
      <xdr:nvSpPr>
        <xdr:cNvPr id="19" name="Text 48"/>
        <xdr:cNvSpPr txBox="1">
          <a:spLocks noChangeArrowheads="1"/>
        </xdr:cNvSpPr>
      </xdr:nvSpPr>
      <xdr:spPr>
        <a:xfrm>
          <a:off x="723900" y="32308800"/>
          <a:ext cx="67532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104</xdr:row>
      <xdr:rowOff>180975</xdr:rowOff>
    </xdr:from>
    <xdr:to>
      <xdr:col>8</xdr:col>
      <xdr:colOff>752475</xdr:colOff>
      <xdr:row>106</xdr:row>
      <xdr:rowOff>114300</xdr:rowOff>
    </xdr:to>
    <xdr:sp>
      <xdr:nvSpPr>
        <xdr:cNvPr id="20" name="Text 48"/>
        <xdr:cNvSpPr txBox="1">
          <a:spLocks noChangeArrowheads="1"/>
        </xdr:cNvSpPr>
      </xdr:nvSpPr>
      <xdr:spPr>
        <a:xfrm>
          <a:off x="466725" y="20354925"/>
          <a:ext cx="7010400"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latin typeface="Times New Roman"/>
              <a:ea typeface="Times New Roman"/>
              <a:cs typeface="Times New Roman"/>
            </a:rPr>
            <a:t>There are no material events subsequent to 30 September 2009 to be disclosed.</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169</xdr:row>
      <xdr:rowOff>0</xdr:rowOff>
    </xdr:from>
    <xdr:to>
      <xdr:col>9</xdr:col>
      <xdr:colOff>28575</xdr:colOff>
      <xdr:row>169</xdr:row>
      <xdr:rowOff>0</xdr:rowOff>
    </xdr:to>
    <xdr:sp>
      <xdr:nvSpPr>
        <xdr:cNvPr id="21" name="Text 48"/>
        <xdr:cNvSpPr txBox="1">
          <a:spLocks noChangeArrowheads="1"/>
        </xdr:cNvSpPr>
      </xdr:nvSpPr>
      <xdr:spPr>
        <a:xfrm>
          <a:off x="2628900" y="32308800"/>
          <a:ext cx="4876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98</xdr:row>
      <xdr:rowOff>152400</xdr:rowOff>
    </xdr:from>
    <xdr:to>
      <xdr:col>8</xdr:col>
      <xdr:colOff>752475</xdr:colOff>
      <xdr:row>101</xdr:row>
      <xdr:rowOff>76200</xdr:rowOff>
    </xdr:to>
    <xdr:sp>
      <xdr:nvSpPr>
        <xdr:cNvPr id="22" name="Text 48"/>
        <xdr:cNvSpPr txBox="1">
          <a:spLocks noChangeArrowheads="1"/>
        </xdr:cNvSpPr>
      </xdr:nvSpPr>
      <xdr:spPr>
        <a:xfrm>
          <a:off x="485775" y="19126200"/>
          <a:ext cx="6991350" cy="523875"/>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solidFill>
                <a:srgbClr val="000000"/>
              </a:solidFill>
              <a:latin typeface="Times New Roman"/>
              <a:ea typeface="Times New Roman"/>
              <a:cs typeface="Times New Roman"/>
            </a:rPr>
            <a:t>Capital commitments for the purchase of property, plant and equipment as at 30 September 2009 amounted to RM24.79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166</xdr:row>
      <xdr:rowOff>0</xdr:rowOff>
    </xdr:from>
    <xdr:to>
      <xdr:col>9</xdr:col>
      <xdr:colOff>0</xdr:colOff>
      <xdr:row>167</xdr:row>
      <xdr:rowOff>57150</xdr:rowOff>
    </xdr:to>
    <xdr:sp>
      <xdr:nvSpPr>
        <xdr:cNvPr id="23" name="Text 48"/>
        <xdr:cNvSpPr txBox="1">
          <a:spLocks noChangeArrowheads="1"/>
        </xdr:cNvSpPr>
      </xdr:nvSpPr>
      <xdr:spPr>
        <a:xfrm>
          <a:off x="733425" y="31708725"/>
          <a:ext cx="674370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xdr:row>
      <xdr:rowOff>104775</xdr:rowOff>
    </xdr:from>
    <xdr:to>
      <xdr:col>8</xdr:col>
      <xdr:colOff>752475</xdr:colOff>
      <xdr:row>18</xdr:row>
      <xdr:rowOff>142875</xdr:rowOff>
    </xdr:to>
    <xdr:sp>
      <xdr:nvSpPr>
        <xdr:cNvPr id="24" name="Text 48"/>
        <xdr:cNvSpPr txBox="1">
          <a:spLocks noChangeArrowheads="1"/>
        </xdr:cNvSpPr>
      </xdr:nvSpPr>
      <xdr:spPr>
        <a:xfrm>
          <a:off x="476250" y="1828800"/>
          <a:ext cx="7000875" cy="1762125"/>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 Board ("MASB") and paragraph 9.22 and Appendix 9B of the Listing Requirements of Bursa Malaysia Securities Berhad, and should be read in conjunction with the Group's annual audited financial statements for the year ended 31 December 2008.
The accounting policies and methods of computation adopted by the Group for the interim financial report are consistent with those adopted for the annual audited financial statements for the year ended 31 December 2008.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52</xdr:row>
      <xdr:rowOff>171450</xdr:rowOff>
    </xdr:from>
    <xdr:to>
      <xdr:col>8</xdr:col>
      <xdr:colOff>752475</xdr:colOff>
      <xdr:row>59</xdr:row>
      <xdr:rowOff>57150</xdr:rowOff>
    </xdr:to>
    <xdr:sp>
      <xdr:nvSpPr>
        <xdr:cNvPr id="25" name="Text 48"/>
        <xdr:cNvSpPr txBox="1">
          <a:spLocks noChangeArrowheads="1"/>
        </xdr:cNvSpPr>
      </xdr:nvSpPr>
      <xdr:spPr>
        <a:xfrm>
          <a:off x="485775" y="10315575"/>
          <a:ext cx="6991350" cy="12477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current financial period, the Company bought back 32,000 ordinary shares of RM0.50 each at an average cost of RM0.45 per share. The shares bought back have been retained as treasury shares. On 22 May 2009, the Board of Directors resolved to cancel all the treasury shares of the Company comprising of  77,015,000 ordinary shares of RM0.50 each.  Following the cancellation, the Company's issued and paid-up share capital decreased from RM627,485,790 to RM588,978,290. </a:t>
          </a:r>
        </a:p>
      </xdr:txBody>
    </xdr:sp>
    <xdr:clientData/>
  </xdr:twoCellAnchor>
  <xdr:twoCellAnchor>
    <xdr:from>
      <xdr:col>1</xdr:col>
      <xdr:colOff>295275</xdr:colOff>
      <xdr:row>117</xdr:row>
      <xdr:rowOff>0</xdr:rowOff>
    </xdr:from>
    <xdr:to>
      <xdr:col>8</xdr:col>
      <xdr:colOff>752475</xdr:colOff>
      <xdr:row>119</xdr:row>
      <xdr:rowOff>85725</xdr:rowOff>
    </xdr:to>
    <xdr:sp>
      <xdr:nvSpPr>
        <xdr:cNvPr id="26" name="Text 48"/>
        <xdr:cNvSpPr txBox="1">
          <a:spLocks noChangeArrowheads="1"/>
        </xdr:cNvSpPr>
      </xdr:nvSpPr>
      <xdr:spPr>
        <a:xfrm>
          <a:off x="762000" y="22745700"/>
          <a:ext cx="6715125"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In July 2009,  the Company purchased Rosetec Investments Limited, a shelf company incorporated in British Virgin Islands at a consideration of USD1,860 or RM6,713.
</a:t>
          </a:r>
        </a:p>
      </xdr:txBody>
    </xdr:sp>
    <xdr:clientData/>
  </xdr:twoCellAnchor>
  <xdr:twoCellAnchor>
    <xdr:from>
      <xdr:col>1</xdr:col>
      <xdr:colOff>238125</xdr:colOff>
      <xdr:row>125</xdr:row>
      <xdr:rowOff>0</xdr:rowOff>
    </xdr:from>
    <xdr:to>
      <xdr:col>8</xdr:col>
      <xdr:colOff>752475</xdr:colOff>
      <xdr:row>130</xdr:row>
      <xdr:rowOff>152400</xdr:rowOff>
    </xdr:to>
    <xdr:sp>
      <xdr:nvSpPr>
        <xdr:cNvPr id="27" name="Text 48"/>
        <xdr:cNvSpPr txBox="1">
          <a:spLocks noChangeArrowheads="1"/>
        </xdr:cNvSpPr>
      </xdr:nvSpPr>
      <xdr:spPr>
        <a:xfrm>
          <a:off x="704850" y="23974425"/>
          <a:ext cx="6772275" cy="11525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In September 2009, Mulpha Strategic Limited and Jumbo Hill Group Limited, both which are indirect wholly-owned  subsidiaries of the Company had disposed of 68% and 32% equity shares respectively in Pacific Orchid Investments Limited ("POIL").  POIL is an investment holding company which holds 68.72% interest in Greenfield Chemical Holdings Limited ("Greenfield").  Greenfield Group is principally involved in the manufacturing of paint and trading in petrochemical and related products in Hong Kong and China.</a:t>
          </a:r>
        </a:p>
      </xdr:txBody>
    </xdr:sp>
    <xdr:clientData/>
  </xdr:twoCellAnchor>
  <xdr:twoCellAnchor>
    <xdr:from>
      <xdr:col>1</xdr:col>
      <xdr:colOff>247650</xdr:colOff>
      <xdr:row>120</xdr:row>
      <xdr:rowOff>0</xdr:rowOff>
    </xdr:from>
    <xdr:to>
      <xdr:col>8</xdr:col>
      <xdr:colOff>752475</xdr:colOff>
      <xdr:row>124</xdr:row>
      <xdr:rowOff>0</xdr:rowOff>
    </xdr:to>
    <xdr:sp>
      <xdr:nvSpPr>
        <xdr:cNvPr id="28" name="Text 48"/>
        <xdr:cNvSpPr txBox="1">
          <a:spLocks noChangeArrowheads="1"/>
        </xdr:cNvSpPr>
      </xdr:nvSpPr>
      <xdr:spPr>
        <a:xfrm>
          <a:off x="714375" y="23288625"/>
          <a:ext cx="6762750" cy="5715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Company has on 14 August 2009 incorporated Mulpha SPV Limited as an offshore company limited by shares in Labuan at a cost of USD2,000 or RM7,060. </a:t>
          </a:r>
        </a:p>
      </xdr:txBody>
    </xdr:sp>
    <xdr:clientData/>
  </xdr:twoCellAnchor>
  <xdr:twoCellAnchor>
    <xdr:from>
      <xdr:col>1</xdr:col>
      <xdr:colOff>266700</xdr:colOff>
      <xdr:row>113</xdr:row>
      <xdr:rowOff>171450</xdr:rowOff>
    </xdr:from>
    <xdr:to>
      <xdr:col>8</xdr:col>
      <xdr:colOff>752475</xdr:colOff>
      <xdr:row>116</xdr:row>
      <xdr:rowOff>123825</xdr:rowOff>
    </xdr:to>
    <xdr:sp>
      <xdr:nvSpPr>
        <xdr:cNvPr id="29" name="Text 48"/>
        <xdr:cNvSpPr txBox="1">
          <a:spLocks noChangeArrowheads="1"/>
        </xdr:cNvSpPr>
      </xdr:nvSpPr>
      <xdr:spPr>
        <a:xfrm>
          <a:off x="733425" y="22145625"/>
          <a:ext cx="6743700" cy="5334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LF Polo Management Pte Ltd ("LFPM"), an indirect 100% owned subsidiary of the Company, was struck-off  on 15 April 2009.  The Company had arranged for LFPM to be struck-off as LFPM was inactive.
</a:t>
          </a:r>
        </a:p>
      </xdr:txBody>
    </xdr:sp>
    <xdr:clientData/>
  </xdr:twoCellAnchor>
  <xdr:twoCellAnchor>
    <xdr:from>
      <xdr:col>1</xdr:col>
      <xdr:colOff>9525</xdr:colOff>
      <xdr:row>132</xdr:row>
      <xdr:rowOff>114300</xdr:rowOff>
    </xdr:from>
    <xdr:to>
      <xdr:col>8</xdr:col>
      <xdr:colOff>733425</xdr:colOff>
      <xdr:row>135</xdr:row>
      <xdr:rowOff>66675</xdr:rowOff>
    </xdr:to>
    <xdr:sp>
      <xdr:nvSpPr>
        <xdr:cNvPr id="30" name="Text 48"/>
        <xdr:cNvSpPr txBox="1">
          <a:spLocks noChangeArrowheads="1"/>
        </xdr:cNvSpPr>
      </xdr:nvSpPr>
      <xdr:spPr>
        <a:xfrm>
          <a:off x="476250" y="25412700"/>
          <a:ext cx="6981825" cy="3238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An analysis of the results of discontinued operations and the profit recognised on disposal/dissolution is as follows:-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361</xdr:row>
      <xdr:rowOff>0</xdr:rowOff>
    </xdr:from>
    <xdr:to>
      <xdr:col>10</xdr:col>
      <xdr:colOff>0</xdr:colOff>
      <xdr:row>361</xdr:row>
      <xdr:rowOff>0</xdr:rowOff>
    </xdr:to>
    <xdr:sp>
      <xdr:nvSpPr>
        <xdr:cNvPr id="1" name="Text 48"/>
        <xdr:cNvSpPr txBox="1">
          <a:spLocks noChangeArrowheads="1"/>
        </xdr:cNvSpPr>
      </xdr:nvSpPr>
      <xdr:spPr>
        <a:xfrm>
          <a:off x="438150" y="67941825"/>
          <a:ext cx="61055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361</xdr:row>
      <xdr:rowOff>0</xdr:rowOff>
    </xdr:from>
    <xdr:to>
      <xdr:col>10</xdr:col>
      <xdr:colOff>0</xdr:colOff>
      <xdr:row>361</xdr:row>
      <xdr:rowOff>0</xdr:rowOff>
    </xdr:to>
    <xdr:sp>
      <xdr:nvSpPr>
        <xdr:cNvPr id="2" name="Text 48"/>
        <xdr:cNvSpPr txBox="1">
          <a:spLocks noChangeArrowheads="1"/>
        </xdr:cNvSpPr>
      </xdr:nvSpPr>
      <xdr:spPr>
        <a:xfrm>
          <a:off x="390525" y="67941825"/>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361</xdr:row>
      <xdr:rowOff>0</xdr:rowOff>
    </xdr:from>
    <xdr:to>
      <xdr:col>10</xdr:col>
      <xdr:colOff>0</xdr:colOff>
      <xdr:row>361</xdr:row>
      <xdr:rowOff>0</xdr:rowOff>
    </xdr:to>
    <xdr:sp>
      <xdr:nvSpPr>
        <xdr:cNvPr id="3" name="Text 48"/>
        <xdr:cNvSpPr txBox="1">
          <a:spLocks noChangeArrowheads="1"/>
        </xdr:cNvSpPr>
      </xdr:nvSpPr>
      <xdr:spPr>
        <a:xfrm>
          <a:off x="390525" y="67941825"/>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361</xdr:row>
      <xdr:rowOff>0</xdr:rowOff>
    </xdr:from>
    <xdr:to>
      <xdr:col>10</xdr:col>
      <xdr:colOff>0</xdr:colOff>
      <xdr:row>361</xdr:row>
      <xdr:rowOff>0</xdr:rowOff>
    </xdr:to>
    <xdr:sp>
      <xdr:nvSpPr>
        <xdr:cNvPr id="4" name="Text 48"/>
        <xdr:cNvSpPr txBox="1">
          <a:spLocks noChangeArrowheads="1"/>
        </xdr:cNvSpPr>
      </xdr:nvSpPr>
      <xdr:spPr>
        <a:xfrm>
          <a:off x="419100" y="67941825"/>
          <a:ext cx="6124575"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361</xdr:row>
      <xdr:rowOff>0</xdr:rowOff>
    </xdr:from>
    <xdr:to>
      <xdr:col>10</xdr:col>
      <xdr:colOff>0</xdr:colOff>
      <xdr:row>361</xdr:row>
      <xdr:rowOff>0</xdr:rowOff>
    </xdr:to>
    <xdr:sp>
      <xdr:nvSpPr>
        <xdr:cNvPr id="5" name="Text 48"/>
        <xdr:cNvSpPr txBox="1">
          <a:spLocks noChangeArrowheads="1"/>
        </xdr:cNvSpPr>
      </xdr:nvSpPr>
      <xdr:spPr>
        <a:xfrm>
          <a:off x="361950" y="67941825"/>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361</xdr:row>
      <xdr:rowOff>0</xdr:rowOff>
    </xdr:from>
    <xdr:to>
      <xdr:col>10</xdr:col>
      <xdr:colOff>0</xdr:colOff>
      <xdr:row>361</xdr:row>
      <xdr:rowOff>0</xdr:rowOff>
    </xdr:to>
    <xdr:sp>
      <xdr:nvSpPr>
        <xdr:cNvPr id="6" name="Text 48"/>
        <xdr:cNvSpPr txBox="1">
          <a:spLocks noChangeArrowheads="1"/>
        </xdr:cNvSpPr>
      </xdr:nvSpPr>
      <xdr:spPr>
        <a:xfrm>
          <a:off x="390525" y="67941825"/>
          <a:ext cx="61531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361</xdr:row>
      <xdr:rowOff>0</xdr:rowOff>
    </xdr:from>
    <xdr:to>
      <xdr:col>10</xdr:col>
      <xdr:colOff>0</xdr:colOff>
      <xdr:row>361</xdr:row>
      <xdr:rowOff>0</xdr:rowOff>
    </xdr:to>
    <xdr:sp>
      <xdr:nvSpPr>
        <xdr:cNvPr id="7" name="Text 48"/>
        <xdr:cNvSpPr txBox="1">
          <a:spLocks noChangeArrowheads="1"/>
        </xdr:cNvSpPr>
      </xdr:nvSpPr>
      <xdr:spPr>
        <a:xfrm>
          <a:off x="390525" y="67941825"/>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361</xdr:row>
      <xdr:rowOff>0</xdr:rowOff>
    </xdr:from>
    <xdr:to>
      <xdr:col>10</xdr:col>
      <xdr:colOff>0</xdr:colOff>
      <xdr:row>361</xdr:row>
      <xdr:rowOff>0</xdr:rowOff>
    </xdr:to>
    <xdr:sp>
      <xdr:nvSpPr>
        <xdr:cNvPr id="8" name="Text 48"/>
        <xdr:cNvSpPr txBox="1">
          <a:spLocks noChangeArrowheads="1"/>
        </xdr:cNvSpPr>
      </xdr:nvSpPr>
      <xdr:spPr>
        <a:xfrm>
          <a:off x="390525" y="67941825"/>
          <a:ext cx="6153150"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361</xdr:row>
      <xdr:rowOff>0</xdr:rowOff>
    </xdr:from>
    <xdr:to>
      <xdr:col>10</xdr:col>
      <xdr:colOff>0</xdr:colOff>
      <xdr:row>361</xdr:row>
      <xdr:rowOff>0</xdr:rowOff>
    </xdr:to>
    <xdr:sp>
      <xdr:nvSpPr>
        <xdr:cNvPr id="9" name="Text 48"/>
        <xdr:cNvSpPr txBox="1">
          <a:spLocks noChangeArrowheads="1"/>
        </xdr:cNvSpPr>
      </xdr:nvSpPr>
      <xdr:spPr>
        <a:xfrm>
          <a:off x="390525" y="67941825"/>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361</xdr:row>
      <xdr:rowOff>0</xdr:rowOff>
    </xdr:from>
    <xdr:to>
      <xdr:col>10</xdr:col>
      <xdr:colOff>0</xdr:colOff>
      <xdr:row>361</xdr:row>
      <xdr:rowOff>0</xdr:rowOff>
    </xdr:to>
    <xdr:sp>
      <xdr:nvSpPr>
        <xdr:cNvPr id="10" name="Text 48"/>
        <xdr:cNvSpPr txBox="1">
          <a:spLocks noChangeArrowheads="1"/>
        </xdr:cNvSpPr>
      </xdr:nvSpPr>
      <xdr:spPr>
        <a:xfrm>
          <a:off x="390525" y="67941825"/>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90525"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90525"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4286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71475" y="400050"/>
          <a:ext cx="61722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90525"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61950"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419100" y="400050"/>
          <a:ext cx="6124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419100" y="400050"/>
          <a:ext cx="6124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71475" y="400050"/>
          <a:ext cx="61722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61950"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28575</xdr:colOff>
      <xdr:row>2</xdr:row>
      <xdr:rowOff>0</xdr:rowOff>
    </xdr:from>
    <xdr:to>
      <xdr:col>10</xdr:col>
      <xdr:colOff>85725</xdr:colOff>
      <xdr:row>2</xdr:row>
      <xdr:rowOff>0</xdr:rowOff>
    </xdr:to>
    <xdr:sp>
      <xdr:nvSpPr>
        <xdr:cNvPr id="21" name="Text 48"/>
        <xdr:cNvSpPr txBox="1">
          <a:spLocks noChangeArrowheads="1"/>
        </xdr:cNvSpPr>
      </xdr:nvSpPr>
      <xdr:spPr>
        <a:xfrm>
          <a:off x="390525"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2" name="Text 48"/>
        <xdr:cNvSpPr txBox="1">
          <a:spLocks noChangeArrowheads="1"/>
        </xdr:cNvSpPr>
      </xdr:nvSpPr>
      <xdr:spPr>
        <a:xfrm>
          <a:off x="361950"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3" name="Text 48"/>
        <xdr:cNvSpPr txBox="1">
          <a:spLocks noChangeArrowheads="1"/>
        </xdr:cNvSpPr>
      </xdr:nvSpPr>
      <xdr:spPr>
        <a:xfrm>
          <a:off x="390525"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4" name="Text 48"/>
        <xdr:cNvSpPr txBox="1">
          <a:spLocks noChangeArrowheads="1"/>
        </xdr:cNvSpPr>
      </xdr:nvSpPr>
      <xdr:spPr>
        <a:xfrm>
          <a:off x="390525"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5" name="Text 48"/>
        <xdr:cNvSpPr txBox="1">
          <a:spLocks noChangeArrowheads="1"/>
        </xdr:cNvSpPr>
      </xdr:nvSpPr>
      <xdr:spPr>
        <a:xfrm>
          <a:off x="390525"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26" name="Text 48"/>
        <xdr:cNvSpPr txBox="1">
          <a:spLocks noChangeArrowheads="1"/>
        </xdr:cNvSpPr>
      </xdr:nvSpPr>
      <xdr:spPr>
        <a:xfrm>
          <a:off x="390525"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27" name="Text 48"/>
        <xdr:cNvSpPr txBox="1">
          <a:spLocks noChangeArrowheads="1"/>
        </xdr:cNvSpPr>
      </xdr:nvSpPr>
      <xdr:spPr>
        <a:xfrm>
          <a:off x="371475" y="400050"/>
          <a:ext cx="61722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28" name="Text 48"/>
        <xdr:cNvSpPr txBox="1">
          <a:spLocks noChangeArrowheads="1"/>
        </xdr:cNvSpPr>
      </xdr:nvSpPr>
      <xdr:spPr>
        <a:xfrm>
          <a:off x="390525" y="5143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30</xdr:row>
      <xdr:rowOff>114300</xdr:rowOff>
    </xdr:from>
    <xdr:to>
      <xdr:col>9</xdr:col>
      <xdr:colOff>838200</xdr:colOff>
      <xdr:row>33</xdr:row>
      <xdr:rowOff>57150</xdr:rowOff>
    </xdr:to>
    <xdr:sp>
      <xdr:nvSpPr>
        <xdr:cNvPr id="29" name="Text 48"/>
        <xdr:cNvSpPr txBox="1">
          <a:spLocks noChangeArrowheads="1"/>
        </xdr:cNvSpPr>
      </xdr:nvSpPr>
      <xdr:spPr>
        <a:xfrm>
          <a:off x="390525" y="5972175"/>
          <a:ext cx="6153150" cy="542925"/>
        </a:xfrm>
        <a:prstGeom prst="rect">
          <a:avLst/>
        </a:prstGeom>
        <a:noFill/>
        <a:ln w="1" cmpd="sng">
          <a:noFill/>
        </a:ln>
      </xdr:spPr>
      <xdr:txBody>
        <a:bodyPr vertOverflow="clip" wrap="square" lIns="27432" tIns="27432" rIns="27432" bIns="0"/>
        <a:p>
          <a:pPr algn="just">
            <a:defRPr/>
          </a:pPr>
          <a:r>
            <a:rPr lang="en-US" cap="none" sz="1200" b="0" i="0" u="none" baseline="0">
              <a:solidFill>
                <a:srgbClr val="000000"/>
              </a:solidFill>
            </a:rPr>
            <a:t>Given the difficult global economic conditions, the Group's prospects for the remainder of 2009 are expected to be challenging. </a:t>
          </a:r>
        </a:p>
      </xdr:txBody>
    </xdr:sp>
    <xdr:clientData/>
  </xdr:twoCellAnchor>
  <xdr:twoCellAnchor>
    <xdr:from>
      <xdr:col>1</xdr:col>
      <xdr:colOff>0</xdr:colOff>
      <xdr:row>36</xdr:row>
      <xdr:rowOff>190500</xdr:rowOff>
    </xdr:from>
    <xdr:to>
      <xdr:col>9</xdr:col>
      <xdr:colOff>781050</xdr:colOff>
      <xdr:row>38</xdr:row>
      <xdr:rowOff>142875</xdr:rowOff>
    </xdr:to>
    <xdr:sp>
      <xdr:nvSpPr>
        <xdr:cNvPr id="30" name="Text 48"/>
        <xdr:cNvSpPr txBox="1">
          <a:spLocks noChangeArrowheads="1"/>
        </xdr:cNvSpPr>
      </xdr:nvSpPr>
      <xdr:spPr>
        <a:xfrm>
          <a:off x="361950" y="6972300"/>
          <a:ext cx="6181725" cy="3524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66675</xdr:colOff>
      <xdr:row>63</xdr:row>
      <xdr:rowOff>0</xdr:rowOff>
    </xdr:from>
    <xdr:to>
      <xdr:col>8</xdr:col>
      <xdr:colOff>771525</xdr:colOff>
      <xdr:row>65</xdr:row>
      <xdr:rowOff>114300</xdr:rowOff>
    </xdr:to>
    <xdr:sp>
      <xdr:nvSpPr>
        <xdr:cNvPr id="31" name="Text 48"/>
        <xdr:cNvSpPr txBox="1">
          <a:spLocks noChangeArrowheads="1"/>
        </xdr:cNvSpPr>
      </xdr:nvSpPr>
      <xdr:spPr>
        <a:xfrm>
          <a:off x="428625" y="11534775"/>
          <a:ext cx="6076950" cy="5143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t>There was no material sale of unquoted investments and properties (not in the ordinary course of business of the Group) for the period ended 30 September 2009.</a:t>
          </a:r>
        </a:p>
      </xdr:txBody>
    </xdr:sp>
    <xdr:clientData/>
  </xdr:twoCellAnchor>
  <xdr:oneCellAnchor>
    <xdr:from>
      <xdr:col>1</xdr:col>
      <xdr:colOff>219075</xdr:colOff>
      <xdr:row>215</xdr:row>
      <xdr:rowOff>180975</xdr:rowOff>
    </xdr:from>
    <xdr:ext cx="6381750" cy="276225"/>
    <xdr:sp>
      <xdr:nvSpPr>
        <xdr:cNvPr id="32" name="Text Box 41"/>
        <xdr:cNvSpPr txBox="1">
          <a:spLocks noChangeArrowheads="1"/>
        </xdr:cNvSpPr>
      </xdr:nvSpPr>
      <xdr:spPr>
        <a:xfrm>
          <a:off x="581025" y="40976550"/>
          <a:ext cx="6381750" cy="27622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19050</xdr:colOff>
      <xdr:row>232</xdr:row>
      <xdr:rowOff>9525</xdr:rowOff>
    </xdr:from>
    <xdr:to>
      <xdr:col>11</xdr:col>
      <xdr:colOff>0</xdr:colOff>
      <xdr:row>235</xdr:row>
      <xdr:rowOff>38100</xdr:rowOff>
    </xdr:to>
    <xdr:sp>
      <xdr:nvSpPr>
        <xdr:cNvPr id="33" name="Text 48"/>
        <xdr:cNvSpPr txBox="1">
          <a:spLocks noChangeArrowheads="1"/>
        </xdr:cNvSpPr>
      </xdr:nvSpPr>
      <xdr:spPr>
        <a:xfrm>
          <a:off x="381000" y="44110275"/>
          <a:ext cx="6162675" cy="7429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As at the date of this report, there was no</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pending material litigation  which would adversely affect the financial position of the Group.</a:t>
          </a:r>
        </a:p>
      </xdr:txBody>
    </xdr:sp>
    <xdr:clientData/>
  </xdr:twoCellAnchor>
  <xdr:twoCellAnchor>
    <xdr:from>
      <xdr:col>0</xdr:col>
      <xdr:colOff>314325</xdr:colOff>
      <xdr:row>236</xdr:row>
      <xdr:rowOff>95250</xdr:rowOff>
    </xdr:from>
    <xdr:to>
      <xdr:col>11</xdr:col>
      <xdr:colOff>0</xdr:colOff>
      <xdr:row>239</xdr:row>
      <xdr:rowOff>104775</xdr:rowOff>
    </xdr:to>
    <xdr:sp>
      <xdr:nvSpPr>
        <xdr:cNvPr id="34" name="Text 48"/>
        <xdr:cNvSpPr txBox="1">
          <a:spLocks noChangeArrowheads="1"/>
        </xdr:cNvSpPr>
      </xdr:nvSpPr>
      <xdr:spPr>
        <a:xfrm>
          <a:off x="314325" y="45110400"/>
          <a:ext cx="6229350" cy="6096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Board of Directors does not recommend any dividend for the current financial period ended 30 September 2009.</a:t>
          </a:r>
        </a:p>
      </xdr:txBody>
    </xdr:sp>
    <xdr:clientData/>
  </xdr:twoCellAnchor>
  <xdr:twoCellAnchor>
    <xdr:from>
      <xdr:col>1</xdr:col>
      <xdr:colOff>257175</xdr:colOff>
      <xdr:row>83</xdr:row>
      <xdr:rowOff>0</xdr:rowOff>
    </xdr:from>
    <xdr:to>
      <xdr:col>8</xdr:col>
      <xdr:colOff>790575</xdr:colOff>
      <xdr:row>85</xdr:row>
      <xdr:rowOff>85725</xdr:rowOff>
    </xdr:to>
    <xdr:sp>
      <xdr:nvSpPr>
        <xdr:cNvPr id="35" name="Text 48"/>
        <xdr:cNvSpPr txBox="1">
          <a:spLocks noChangeArrowheads="1"/>
        </xdr:cNvSpPr>
      </xdr:nvSpPr>
      <xdr:spPr>
        <a:xfrm>
          <a:off x="619125" y="15220950"/>
          <a:ext cx="5905500" cy="4857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Investments in quoted securities as at 30 September 2009 by the Group in the ordinary course of business are as follows:-</a:t>
          </a:r>
        </a:p>
      </xdr:txBody>
    </xdr:sp>
    <xdr:clientData/>
  </xdr:twoCellAnchor>
  <xdr:twoCellAnchor>
    <xdr:from>
      <xdr:col>1</xdr:col>
      <xdr:colOff>19050</xdr:colOff>
      <xdr:row>9</xdr:row>
      <xdr:rowOff>142875</xdr:rowOff>
    </xdr:from>
    <xdr:to>
      <xdr:col>9</xdr:col>
      <xdr:colOff>838200</xdr:colOff>
      <xdr:row>19</xdr:row>
      <xdr:rowOff>161925</xdr:rowOff>
    </xdr:to>
    <xdr:sp>
      <xdr:nvSpPr>
        <xdr:cNvPr id="36" name="Text 48"/>
        <xdr:cNvSpPr txBox="1">
          <a:spLocks noChangeArrowheads="1"/>
        </xdr:cNvSpPr>
      </xdr:nvSpPr>
      <xdr:spPr>
        <a:xfrm>
          <a:off x="381000" y="1800225"/>
          <a:ext cx="6162675" cy="2019300"/>
        </a:xfrm>
        <a:prstGeom prst="rect">
          <a:avLst/>
        </a:prstGeom>
        <a:noFill/>
        <a:ln w="1" cmpd="sng">
          <a:noFill/>
        </a:ln>
      </xdr:spPr>
      <xdr:txBody>
        <a:bodyPr vertOverflow="clip" wrap="square" lIns="27432" tIns="27432" rIns="27432" bIns="0" anchor="just"/>
        <a:p>
          <a:pPr algn="l">
            <a:defRPr/>
          </a:pPr>
          <a:r>
            <a:rPr lang="en-US" cap="none" sz="1200" b="0" i="0" u="none" baseline="0"/>
            <a:t>For the nine months period ended 30 September 2009, the Group revenue from continuing operations was RM436.01 million and Group loss after tax was RM89.85 million as compared to a revenue of RM629.54 million and a profit after tax of RM6.02 million for the corresponding period ended 30 September 2008. The weaker performance for the current period was mainly due to lower contribution from the Group's property and hotel operations in Australia and its equity share of loss of an associate's results which were primarily attributable to impairment losses.
The Group also recorded profit from discontinued operations of RM35.84 million for the current period (2008:RM14.63 million) which was largely attributable to its indirect subsidiary, Greenfield Chemical Holdings Limited, which was disposed in the current quarter. </a:t>
          </a:r>
        </a:p>
      </xdr:txBody>
    </xdr:sp>
    <xdr:clientData/>
  </xdr:twoCellAnchor>
  <xdr:twoCellAnchor>
    <xdr:from>
      <xdr:col>1</xdr:col>
      <xdr:colOff>38100</xdr:colOff>
      <xdr:row>22</xdr:row>
      <xdr:rowOff>171450</xdr:rowOff>
    </xdr:from>
    <xdr:to>
      <xdr:col>11</xdr:col>
      <xdr:colOff>0</xdr:colOff>
      <xdr:row>29</xdr:row>
      <xdr:rowOff>0</xdr:rowOff>
    </xdr:to>
    <xdr:sp>
      <xdr:nvSpPr>
        <xdr:cNvPr id="37" name="Text 48"/>
        <xdr:cNvSpPr txBox="1">
          <a:spLocks noChangeArrowheads="1"/>
        </xdr:cNvSpPr>
      </xdr:nvSpPr>
      <xdr:spPr>
        <a:xfrm>
          <a:off x="400050" y="4429125"/>
          <a:ext cx="6143625" cy="1228725"/>
        </a:xfrm>
        <a:prstGeom prst="rect">
          <a:avLst/>
        </a:prstGeom>
        <a:noFill/>
        <a:ln w="1" cmpd="sng">
          <a:noFill/>
        </a:ln>
      </xdr:spPr>
      <xdr:txBody>
        <a:bodyPr vertOverflow="clip" wrap="square" lIns="27432" tIns="27432" rIns="27432" bIns="0" anchor="just"/>
        <a:p>
          <a:pPr algn="just">
            <a:defRPr/>
          </a:pPr>
          <a:r>
            <a:rPr lang="en-US" cap="none" sz="1200" b="0" i="0" u="none" baseline="0">
              <a:latin typeface="Times New Roman"/>
              <a:ea typeface="Times New Roman"/>
              <a:cs typeface="Times New Roman"/>
            </a:rPr>
            <a:t>The Group incurred a loss before taxation from continuing operations of RM6.88 million in the 3rd quarter of  2009 as against a loss before tax of RM66.99 million in the 2nd quarter of 2009. The weaker results of the preceding quarter were mainly due to the Group's equity share of loss of an associate, FKP Property Group, in that quarter which were primarily attributable to impairment losses.  For the current quarter, the Group recorded an equity profit from the said associate.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304800</xdr:colOff>
      <xdr:row>243</xdr:row>
      <xdr:rowOff>85725</xdr:rowOff>
    </xdr:from>
    <xdr:to>
      <xdr:col>9</xdr:col>
      <xdr:colOff>809625</xdr:colOff>
      <xdr:row>248</xdr:row>
      <xdr:rowOff>38100</xdr:rowOff>
    </xdr:to>
    <xdr:sp>
      <xdr:nvSpPr>
        <xdr:cNvPr id="38" name="Text 48"/>
        <xdr:cNvSpPr txBox="1">
          <a:spLocks noChangeArrowheads="1"/>
        </xdr:cNvSpPr>
      </xdr:nvSpPr>
      <xdr:spPr>
        <a:xfrm>
          <a:off x="304800" y="46443900"/>
          <a:ext cx="6238875" cy="638175"/>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solidFill>
                <a:srgbClr val="000000"/>
              </a:solidFill>
            </a:rPr>
            <a:t>The basic earnings/(loss) per share of the Group has been computed by dividing the profit/(loss) attributable to equity holders of the parent by the weighted average number of ordinary shares in issue during the period, excluding treasury shares held by the Company.</a:t>
          </a:r>
        </a:p>
      </xdr:txBody>
    </xdr:sp>
    <xdr:clientData/>
  </xdr:twoCellAnchor>
  <xdr:oneCellAnchor>
    <xdr:from>
      <xdr:col>1</xdr:col>
      <xdr:colOff>38100</xdr:colOff>
      <xdr:row>278</xdr:row>
      <xdr:rowOff>38100</xdr:rowOff>
    </xdr:from>
    <xdr:ext cx="6086475" cy="723900"/>
    <xdr:sp>
      <xdr:nvSpPr>
        <xdr:cNvPr id="39" name="Text 48"/>
        <xdr:cNvSpPr txBox="1">
          <a:spLocks noChangeArrowheads="1"/>
        </xdr:cNvSpPr>
      </xdr:nvSpPr>
      <xdr:spPr>
        <a:xfrm>
          <a:off x="400050" y="52778025"/>
          <a:ext cx="6086475" cy="723900"/>
        </a:xfrm>
        <a:prstGeom prst="rect">
          <a:avLst/>
        </a:prstGeom>
        <a:solidFill>
          <a:srgbClr val="FFFFFF"/>
        </a:solidFill>
        <a:ln w="1" cmpd="sng">
          <a:noFill/>
        </a:ln>
      </xdr:spPr>
      <xdr:txBody>
        <a:bodyPr vertOverflow="clip" wrap="square" lIns="27432" tIns="27432" rIns="27432" bIns="0" anchor="just"/>
        <a:p>
          <a:pPr algn="just">
            <a:defRPr/>
          </a:pPr>
          <a:r>
            <a:rPr lang="en-US" cap="none" sz="1200" b="0" i="0" u="none" baseline="0">
              <a:solidFill>
                <a:srgbClr val="000000"/>
              </a:solidFill>
            </a:rPr>
            <a:t>The effects on the basic earnings/(loss) per share for the current financial period arising from the assumed conversion of the warrants are anti-dilutive. Accordingly, the diluted earnings/(loss) per share for the current period is presented as equal to basic earnings/(loss) per share.
</a:t>
          </a:r>
        </a:p>
      </xdr:txBody>
    </xdr:sp>
    <xdr:clientData/>
  </xdr:oneCellAnchor>
  <xdr:twoCellAnchor>
    <xdr:from>
      <xdr:col>1</xdr:col>
      <xdr:colOff>276225</xdr:colOff>
      <xdr:row>95</xdr:row>
      <xdr:rowOff>0</xdr:rowOff>
    </xdr:from>
    <xdr:to>
      <xdr:col>8</xdr:col>
      <xdr:colOff>752475</xdr:colOff>
      <xdr:row>111</xdr:row>
      <xdr:rowOff>85725</xdr:rowOff>
    </xdr:to>
    <xdr:sp>
      <xdr:nvSpPr>
        <xdr:cNvPr id="40" name="Text 48"/>
        <xdr:cNvSpPr txBox="1">
          <a:spLocks noChangeArrowheads="1"/>
        </xdr:cNvSpPr>
      </xdr:nvSpPr>
      <xdr:spPr>
        <a:xfrm>
          <a:off x="638175" y="17478375"/>
          <a:ext cx="5848350" cy="3048000"/>
        </a:xfrm>
        <a:prstGeom prst="rect">
          <a:avLst/>
        </a:prstGeom>
        <a:solidFill>
          <a:srgbClr val="FFFFFF"/>
        </a:solidFill>
        <a:ln w="1" cmpd="sng">
          <a:noFill/>
        </a:ln>
      </xdr:spPr>
      <xdr:txBody>
        <a:bodyPr vertOverflow="clip" wrap="square" lIns="27432" tIns="27432" rIns="27432" bIns="0"/>
        <a:p>
          <a:pPr algn="l">
            <a:defRPr/>
          </a:pPr>
          <a:r>
            <a:rPr lang="en-US" cap="none" sz="1200" b="1" i="0" u="none" baseline="0">
              <a:solidFill>
                <a:srgbClr val="000000"/>
              </a:solidFill>
              <a:latin typeface="Times New Roman"/>
              <a:ea typeface="Times New Roman"/>
              <a:cs typeface="Times New Roman"/>
            </a:rPr>
            <a:t>Increase holding in FKP Property Group ("FKP") Securities
</a:t>
          </a:r>
          <a:r>
            <a:rPr lang="en-US" cap="none" sz="1200" b="0" i="0" u="none" baseline="0">
              <a:solidFill>
                <a:srgbClr val="000000"/>
              </a:solidFill>
              <a:latin typeface="Times New Roman"/>
              <a:ea typeface="Times New Roman"/>
              <a:cs typeface="Times New Roman"/>
            </a:rPr>
            <a:t>Prior to the the FKP rights issue of 2.3 new FKP securities for every one exisitng FKP security held at AUD0.40 per security, the Mulpha International Bhd ("Mulpha") Group held 80,119,102 FKP securities equivalent to a 22.74% interest in FKP.  In July 2009, the Mulpha Group has subscribed fully to its entitlement of the FKP rights issue of 184,273,935 new FKP securities and sub-underwritten 26,824,619 new FKP securities, resulting in the Mulpha Group holding a total of 291,217,656 FKP securities, representing 25.08% interest in the enlarged FKP total issued securities.
The Mulpha Group interest of 25.08% in FKP exceeds the trigger point of 20% for a mandatory general offer ("MGO") as provided for under the Australian Corporations Act 2001.  Approval has been obtained from the relevant authorities for Mulpha Group to hold the 25.08% interest without undertaking a MGO.  Approval has also been obtained from the Foreign Investment Review Board of Australia for the Mulpha Group to acquire up to 83% interest in FKP.</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111</xdr:row>
      <xdr:rowOff>180975</xdr:rowOff>
    </xdr:from>
    <xdr:to>
      <xdr:col>11</xdr:col>
      <xdr:colOff>0</xdr:colOff>
      <xdr:row>125</xdr:row>
      <xdr:rowOff>133350</xdr:rowOff>
    </xdr:to>
    <xdr:sp>
      <xdr:nvSpPr>
        <xdr:cNvPr id="41" name="Text 48"/>
        <xdr:cNvSpPr txBox="1">
          <a:spLocks noChangeArrowheads="1"/>
        </xdr:cNvSpPr>
      </xdr:nvSpPr>
      <xdr:spPr>
        <a:xfrm>
          <a:off x="685800" y="20621625"/>
          <a:ext cx="5857875" cy="2752725"/>
        </a:xfrm>
        <a:prstGeom prst="rect">
          <a:avLst/>
        </a:prstGeom>
        <a:solidFill>
          <a:srgbClr val="FFFFFF"/>
        </a:solidFill>
        <a:ln w="1" cmpd="sng">
          <a:noFill/>
        </a:ln>
      </xdr:spPr>
      <xdr:txBody>
        <a:bodyPr vertOverflow="clip" wrap="square" lIns="27432" tIns="27432" rIns="27432" bIns="0"/>
        <a:p>
          <a:pPr algn="l">
            <a:defRPr/>
          </a:pPr>
          <a:r>
            <a:rPr lang="en-US" cap="none" sz="1200" b="1" i="0" u="none" baseline="0">
              <a:solidFill>
                <a:srgbClr val="000000"/>
              </a:solidFill>
              <a:latin typeface="Times New Roman"/>
              <a:ea typeface="Times New Roman"/>
              <a:cs typeface="Times New Roman"/>
            </a:rPr>
            <a:t>Proposed renounceable two-call rights issue 
</a:t>
          </a:r>
          <a:r>
            <a:rPr lang="en-US" cap="none" sz="1200" b="0" i="0" u="none" baseline="0">
              <a:solidFill>
                <a:srgbClr val="000000"/>
              </a:solidFill>
              <a:latin typeface="Times New Roman"/>
              <a:ea typeface="Times New Roman"/>
              <a:cs typeface="Times New Roman"/>
            </a:rPr>
            <a:t>On 17 August 2009, Mulpha International Bhd ("Mulpha") announced that it is proposing to undertake a renounceable two-call rights issue of up to 1,526,559,774 new ordinary shares of RM0.50 each ("Shares") in Mulpha ("Rights Shares") at an indicative issue price of  RM0.50 per Rights Share on the basis of one Rights Share for every one exising Share held in Mulpha at an entitlement date to be determined later ("Proposed Rights Issue").  The  issue price of RM0.50 per Right Share will be payable in two calls, being the first call of RM0.30 per Rights Share payable in full on application in cash and the second call of RM0.20 per Rights Share which will be capitalised from the Company's share premium account.
The maximum number of 1,526,559,774 Rights Shares was arrived at after taking into account the following:-
</a:t>
          </a:r>
        </a:p>
      </xdr:txBody>
    </xdr:sp>
    <xdr:clientData/>
  </xdr:twoCellAnchor>
  <xdr:twoCellAnchor>
    <xdr:from>
      <xdr:col>1</xdr:col>
      <xdr:colOff>28575</xdr:colOff>
      <xdr:row>130</xdr:row>
      <xdr:rowOff>95250</xdr:rowOff>
    </xdr:from>
    <xdr:to>
      <xdr:col>1</xdr:col>
      <xdr:colOff>276225</xdr:colOff>
      <xdr:row>131</xdr:row>
      <xdr:rowOff>152400</xdr:rowOff>
    </xdr:to>
    <xdr:sp>
      <xdr:nvSpPr>
        <xdr:cNvPr id="42" name="TextBox 145"/>
        <xdr:cNvSpPr txBox="1">
          <a:spLocks noChangeArrowheads="1"/>
        </xdr:cNvSpPr>
      </xdr:nvSpPr>
      <xdr:spPr>
        <a:xfrm>
          <a:off x="390525" y="24279225"/>
          <a:ext cx="247650" cy="257175"/>
        </a:xfrm>
        <a:prstGeom prst="rect">
          <a:avLst/>
        </a:prstGeom>
        <a:noFill/>
        <a:ln w="9525" cmpd="sng">
          <a:noFill/>
        </a:ln>
      </xdr:spPr>
      <xdr:txBody>
        <a:bodyPr vertOverflow="clip" wrap="square"/>
        <a:p>
          <a:pPr algn="l">
            <a:defRPr/>
          </a:pPr>
          <a:r>
            <a:rPr lang="en-US" cap="none" sz="1200" b="0" i="0" u="none" baseline="0"/>
            <a:t>(i)</a:t>
          </a:r>
        </a:p>
      </xdr:txBody>
    </xdr:sp>
    <xdr:clientData/>
  </xdr:twoCellAnchor>
  <xdr:twoCellAnchor>
    <xdr:from>
      <xdr:col>2</xdr:col>
      <xdr:colOff>47625</xdr:colOff>
      <xdr:row>130</xdr:row>
      <xdr:rowOff>66675</xdr:rowOff>
    </xdr:from>
    <xdr:to>
      <xdr:col>11</xdr:col>
      <xdr:colOff>28575</xdr:colOff>
      <xdr:row>132</xdr:row>
      <xdr:rowOff>66675</xdr:rowOff>
    </xdr:to>
    <xdr:sp>
      <xdr:nvSpPr>
        <xdr:cNvPr id="43" name="TextBox 146"/>
        <xdr:cNvSpPr txBox="1">
          <a:spLocks noChangeArrowheads="1"/>
        </xdr:cNvSpPr>
      </xdr:nvSpPr>
      <xdr:spPr>
        <a:xfrm>
          <a:off x="704850" y="24250650"/>
          <a:ext cx="5867400" cy="400050"/>
        </a:xfrm>
        <a:prstGeom prst="rect">
          <a:avLst/>
        </a:prstGeom>
        <a:noFill/>
        <a:ln w="9525" cmpd="sng">
          <a:noFill/>
        </a:ln>
      </xdr:spPr>
      <xdr:txBody>
        <a:bodyPr vertOverflow="clip" wrap="square"/>
        <a:p>
          <a:pPr algn="just">
            <a:defRPr/>
          </a:pPr>
          <a:r>
            <a:rPr lang="en-US" cap="none" sz="1200" b="0" i="0" u="none" baseline="0"/>
            <a:t>issued and paid-up share capital of Mulpha as at 14 August 2009 of  RM588,978,289.50 comprising 1,177,956,579 Shares; and</a:t>
          </a:r>
        </a:p>
      </xdr:txBody>
    </xdr:sp>
    <xdr:clientData/>
  </xdr:twoCellAnchor>
  <xdr:twoCellAnchor>
    <xdr:from>
      <xdr:col>1</xdr:col>
      <xdr:colOff>0</xdr:colOff>
      <xdr:row>135</xdr:row>
      <xdr:rowOff>9525</xdr:rowOff>
    </xdr:from>
    <xdr:to>
      <xdr:col>2</xdr:col>
      <xdr:colOff>0</xdr:colOff>
      <xdr:row>136</xdr:row>
      <xdr:rowOff>28575</xdr:rowOff>
    </xdr:to>
    <xdr:sp>
      <xdr:nvSpPr>
        <xdr:cNvPr id="44" name="TextBox 147"/>
        <xdr:cNvSpPr txBox="1">
          <a:spLocks noChangeArrowheads="1"/>
        </xdr:cNvSpPr>
      </xdr:nvSpPr>
      <xdr:spPr>
        <a:xfrm>
          <a:off x="361950" y="24879300"/>
          <a:ext cx="295275" cy="219075"/>
        </a:xfrm>
        <a:prstGeom prst="rect">
          <a:avLst/>
        </a:prstGeom>
        <a:noFill/>
        <a:ln w="9525" cmpd="sng">
          <a:noFill/>
        </a:ln>
      </xdr:spPr>
      <xdr:txBody>
        <a:bodyPr vertOverflow="clip" wrap="square"/>
        <a:p>
          <a:pPr algn="l">
            <a:defRPr/>
          </a:pPr>
          <a:r>
            <a:rPr lang="en-US" cap="none" sz="1200" b="0" i="0" u="none" baseline="0"/>
            <a:t>(ii)</a:t>
          </a:r>
        </a:p>
      </xdr:txBody>
    </xdr:sp>
    <xdr:clientData/>
  </xdr:twoCellAnchor>
  <xdr:twoCellAnchor>
    <xdr:from>
      <xdr:col>2</xdr:col>
      <xdr:colOff>66675</xdr:colOff>
      <xdr:row>135</xdr:row>
      <xdr:rowOff>0</xdr:rowOff>
    </xdr:from>
    <xdr:to>
      <xdr:col>9</xdr:col>
      <xdr:colOff>838200</xdr:colOff>
      <xdr:row>137</xdr:row>
      <xdr:rowOff>85725</xdr:rowOff>
    </xdr:to>
    <xdr:sp>
      <xdr:nvSpPr>
        <xdr:cNvPr id="45" name="TextBox 148"/>
        <xdr:cNvSpPr txBox="1">
          <a:spLocks noChangeArrowheads="1"/>
        </xdr:cNvSpPr>
      </xdr:nvSpPr>
      <xdr:spPr>
        <a:xfrm>
          <a:off x="723900" y="24869775"/>
          <a:ext cx="5819775" cy="485775"/>
        </a:xfrm>
        <a:prstGeom prst="rect">
          <a:avLst/>
        </a:prstGeom>
        <a:noFill/>
        <a:ln w="9525" cmpd="sng">
          <a:noFill/>
        </a:ln>
      </xdr:spPr>
      <xdr:txBody>
        <a:bodyPr vertOverflow="clip" wrap="square"/>
        <a:p>
          <a:pPr algn="l">
            <a:defRPr/>
          </a:pPr>
          <a:r>
            <a:rPr lang="en-US" cap="none" sz="1200" b="0" i="0" u="none" baseline="0"/>
            <a:t>Mulpha's outstanding warrants 2000/2010 with an exercise price of RM1.50 of  348,603,195 as at 14 August 2009. 
</a:t>
          </a:r>
        </a:p>
      </xdr:txBody>
    </xdr:sp>
    <xdr:clientData/>
  </xdr:twoCellAnchor>
  <xdr:twoCellAnchor>
    <xdr:from>
      <xdr:col>2</xdr:col>
      <xdr:colOff>95250</xdr:colOff>
      <xdr:row>137</xdr:row>
      <xdr:rowOff>161925</xdr:rowOff>
    </xdr:from>
    <xdr:to>
      <xdr:col>11</xdr:col>
      <xdr:colOff>0</xdr:colOff>
      <xdr:row>158</xdr:row>
      <xdr:rowOff>47625</xdr:rowOff>
    </xdr:to>
    <xdr:sp>
      <xdr:nvSpPr>
        <xdr:cNvPr id="46" name="TextBox 149"/>
        <xdr:cNvSpPr txBox="1">
          <a:spLocks noChangeArrowheads="1"/>
        </xdr:cNvSpPr>
      </xdr:nvSpPr>
      <xdr:spPr>
        <a:xfrm>
          <a:off x="752475" y="25431750"/>
          <a:ext cx="5791200" cy="408622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However, on 5 November 2009, the Board of Directors of Mulpha  decided to fix the cash call and the capitalization of share premium account at a ratio of 80:20 ("Fixed Ratio") over the final issue price.  The final issue price for the Rights Share shall be determined and announced after obtaining the approval of shareholders of Mulpha but before the entitlement date for the Proposed Rights Issue.
For illustrative purpose, based on the indicative issue price of RM0.50 per Rights Share and the Fixed Ratio, the issue price will be payable in two calls.  The first call of RM0.40 per Rights Share or 80% of the indicative issue price (1st call) will be payable in full on application in cash and  the second call of RM0.10 per Rights Share will be capitalised from the Company's share premium account.
The Proposed Rights Issue, based on 1,177,956,579 Rights Shares, is expected to raise gross proceeds of approximately RM471.183 million, which shall be utilised in the following manner:-
                                                                                                                RM'000
      Repayment of bank borrowings of the Group                                      123,000
      Working capital of the Group                                                             347,183
      Defray estimated expenses relating to Proposed Rights Issue              </a:t>
          </a:r>
          <a:r>
            <a:rPr lang="en-US" cap="none" sz="1200" b="0" i="0" u="sng" baseline="0">
              <a:latin typeface="Times New Roman"/>
              <a:ea typeface="Times New Roman"/>
              <a:cs typeface="Times New Roman"/>
            </a:rPr>
            <a:t>     1,000</a:t>
          </a:r>
          <a:r>
            <a:rPr lang="en-US" cap="none" sz="1200" b="0" i="0" u="none" baseline="0">
              <a:latin typeface="Times New Roman"/>
              <a:ea typeface="Times New Roman"/>
              <a:cs typeface="Times New Roman"/>
            </a:rPr>
            <a:t>  
                                                                                                              </a:t>
          </a:r>
          <a:r>
            <a:rPr lang="en-US" cap="none" sz="1200" b="0" i="0" u="sng" baseline="0">
              <a:latin typeface="Times New Roman"/>
              <a:ea typeface="Times New Roman"/>
              <a:cs typeface="Times New Roman"/>
            </a:rPr>
            <a:t>  471,183</a:t>
          </a:r>
          <a:r>
            <a:rPr lang="en-US" cap="none" sz="1200" b="0" i="0" u="none" baseline="0">
              <a:latin typeface="Times New Roman"/>
              <a:ea typeface="Times New Roman"/>
              <a:cs typeface="Times New Roman"/>
            </a:rPr>
            <a:t>
  </a:t>
          </a:r>
        </a:p>
      </xdr:txBody>
    </xdr:sp>
    <xdr:clientData/>
  </xdr:twoCellAnchor>
  <xdr:twoCellAnchor>
    <xdr:from>
      <xdr:col>1</xdr:col>
      <xdr:colOff>0</xdr:colOff>
      <xdr:row>161</xdr:row>
      <xdr:rowOff>19050</xdr:rowOff>
    </xdr:from>
    <xdr:to>
      <xdr:col>2</xdr:col>
      <xdr:colOff>19050</xdr:colOff>
      <xdr:row>162</xdr:row>
      <xdr:rowOff>38100</xdr:rowOff>
    </xdr:to>
    <xdr:sp>
      <xdr:nvSpPr>
        <xdr:cNvPr id="47" name="TextBox 150"/>
        <xdr:cNvSpPr txBox="1">
          <a:spLocks noChangeArrowheads="1"/>
        </xdr:cNvSpPr>
      </xdr:nvSpPr>
      <xdr:spPr>
        <a:xfrm>
          <a:off x="361950" y="30089475"/>
          <a:ext cx="314325" cy="219075"/>
        </a:xfrm>
        <a:prstGeom prst="rect">
          <a:avLst/>
        </a:prstGeom>
        <a:noFill/>
        <a:ln w="9525" cmpd="sng">
          <a:noFill/>
        </a:ln>
      </xdr:spPr>
      <xdr:txBody>
        <a:bodyPr vertOverflow="clip" wrap="square"/>
        <a:p>
          <a:pPr algn="l">
            <a:defRPr/>
          </a:pPr>
          <a:r>
            <a:rPr lang="en-US" cap="none" sz="1200" b="0" i="0" u="none" baseline="0"/>
            <a:t>(a)</a:t>
          </a:r>
        </a:p>
      </xdr:txBody>
    </xdr:sp>
    <xdr:clientData/>
  </xdr:twoCellAnchor>
  <xdr:twoCellAnchor>
    <xdr:from>
      <xdr:col>2</xdr:col>
      <xdr:colOff>85725</xdr:colOff>
      <xdr:row>161</xdr:row>
      <xdr:rowOff>0</xdr:rowOff>
    </xdr:from>
    <xdr:to>
      <xdr:col>11</xdr:col>
      <xdr:colOff>0</xdr:colOff>
      <xdr:row>166</xdr:row>
      <xdr:rowOff>190500</xdr:rowOff>
    </xdr:to>
    <xdr:sp>
      <xdr:nvSpPr>
        <xdr:cNvPr id="48" name="TextBox 151"/>
        <xdr:cNvSpPr txBox="1">
          <a:spLocks noChangeArrowheads="1"/>
        </xdr:cNvSpPr>
      </xdr:nvSpPr>
      <xdr:spPr>
        <a:xfrm>
          <a:off x="742950" y="30070425"/>
          <a:ext cx="5800725" cy="1133475"/>
        </a:xfrm>
        <a:prstGeom prst="rect">
          <a:avLst/>
        </a:prstGeom>
        <a:noFill/>
        <a:ln w="9525" cmpd="sng">
          <a:noFill/>
        </a:ln>
      </xdr:spPr>
      <xdr:txBody>
        <a:bodyPr vertOverflow="clip" wrap="square"/>
        <a:p>
          <a:pPr algn="just">
            <a:defRPr/>
          </a:pPr>
          <a:r>
            <a:rPr lang="en-US" cap="none" sz="1200" b="0" i="0" u="none" baseline="0"/>
            <a:t>the approval of the Securities Commission ("SC") for the proposed exemption to Magic Unicorn Limited ("MUL"), Mount Glory Investments Limited ("MGIL"), Yong Pit Chin ("YPC") and persons acting in concert ("PACs") with them from the obligation to extend a mandatory take-over offer for the remaining shares in Mulpha not already owned by them after the Proposed Rights Issue ("Proposed Exemption").  </a:t>
          </a:r>
        </a:p>
      </xdr:txBody>
    </xdr:sp>
    <xdr:clientData/>
  </xdr:twoCellAnchor>
  <xdr:twoCellAnchor>
    <xdr:from>
      <xdr:col>1</xdr:col>
      <xdr:colOff>9525</xdr:colOff>
      <xdr:row>167</xdr:row>
      <xdr:rowOff>19050</xdr:rowOff>
    </xdr:from>
    <xdr:to>
      <xdr:col>2</xdr:col>
      <xdr:colOff>9525</xdr:colOff>
      <xdr:row>168</xdr:row>
      <xdr:rowOff>38100</xdr:rowOff>
    </xdr:to>
    <xdr:sp>
      <xdr:nvSpPr>
        <xdr:cNvPr id="49" name="TextBox 153"/>
        <xdr:cNvSpPr txBox="1">
          <a:spLocks noChangeArrowheads="1"/>
        </xdr:cNvSpPr>
      </xdr:nvSpPr>
      <xdr:spPr>
        <a:xfrm>
          <a:off x="371475" y="31280100"/>
          <a:ext cx="295275" cy="219075"/>
        </a:xfrm>
        <a:prstGeom prst="rect">
          <a:avLst/>
        </a:prstGeom>
        <a:noFill/>
        <a:ln w="9525" cmpd="sng">
          <a:noFill/>
        </a:ln>
      </xdr:spPr>
      <xdr:txBody>
        <a:bodyPr vertOverflow="clip" wrap="square"/>
        <a:p>
          <a:pPr algn="l">
            <a:defRPr/>
          </a:pPr>
          <a:r>
            <a:rPr lang="en-US" cap="none" sz="1200" b="0" i="0" u="none" baseline="0"/>
            <a:t>(b)</a:t>
          </a:r>
        </a:p>
      </xdr:txBody>
    </xdr:sp>
    <xdr:clientData/>
  </xdr:twoCellAnchor>
  <xdr:twoCellAnchor>
    <xdr:from>
      <xdr:col>2</xdr:col>
      <xdr:colOff>66675</xdr:colOff>
      <xdr:row>167</xdr:row>
      <xdr:rowOff>0</xdr:rowOff>
    </xdr:from>
    <xdr:to>
      <xdr:col>11</xdr:col>
      <xdr:colOff>0</xdr:colOff>
      <xdr:row>169</xdr:row>
      <xdr:rowOff>123825</xdr:rowOff>
    </xdr:to>
    <xdr:sp>
      <xdr:nvSpPr>
        <xdr:cNvPr id="50" name="TextBox 154"/>
        <xdr:cNvSpPr txBox="1">
          <a:spLocks noChangeArrowheads="1"/>
        </xdr:cNvSpPr>
      </xdr:nvSpPr>
      <xdr:spPr>
        <a:xfrm>
          <a:off x="723900" y="31261050"/>
          <a:ext cx="5819775" cy="523875"/>
        </a:xfrm>
        <a:prstGeom prst="rect">
          <a:avLst/>
        </a:prstGeom>
        <a:noFill/>
        <a:ln w="9525" cmpd="sng">
          <a:noFill/>
        </a:ln>
      </xdr:spPr>
      <xdr:txBody>
        <a:bodyPr vertOverflow="clip" wrap="square"/>
        <a:p>
          <a:pPr algn="l">
            <a:defRPr/>
          </a:pPr>
          <a:r>
            <a:rPr lang="en-US" cap="none" sz="1200" b="0" i="0" u="none" baseline="0"/>
            <a:t>the approval from Bursa Securities Malaysia Berhad ("Bursa Securities") for the listing of and quotation for the Rights Shares on the Main Market of Bursa Securities;</a:t>
          </a:r>
        </a:p>
      </xdr:txBody>
    </xdr:sp>
    <xdr:clientData/>
  </xdr:twoCellAnchor>
  <xdr:twoCellAnchor>
    <xdr:from>
      <xdr:col>1</xdr:col>
      <xdr:colOff>9525</xdr:colOff>
      <xdr:row>170</xdr:row>
      <xdr:rowOff>19050</xdr:rowOff>
    </xdr:from>
    <xdr:to>
      <xdr:col>2</xdr:col>
      <xdr:colOff>9525</xdr:colOff>
      <xdr:row>171</xdr:row>
      <xdr:rowOff>76200</xdr:rowOff>
    </xdr:to>
    <xdr:sp>
      <xdr:nvSpPr>
        <xdr:cNvPr id="51" name="TextBox 155"/>
        <xdr:cNvSpPr txBox="1">
          <a:spLocks noChangeArrowheads="1"/>
        </xdr:cNvSpPr>
      </xdr:nvSpPr>
      <xdr:spPr>
        <a:xfrm>
          <a:off x="371475" y="31880175"/>
          <a:ext cx="295275" cy="257175"/>
        </a:xfrm>
        <a:prstGeom prst="rect">
          <a:avLst/>
        </a:prstGeom>
        <a:noFill/>
        <a:ln w="9525" cmpd="sng">
          <a:noFill/>
        </a:ln>
      </xdr:spPr>
      <xdr:txBody>
        <a:bodyPr vertOverflow="clip" wrap="square"/>
        <a:p>
          <a:pPr algn="l">
            <a:defRPr/>
          </a:pPr>
          <a:r>
            <a:rPr lang="en-US" cap="none" sz="1200" b="0" i="0" u="none" baseline="0"/>
            <a:t>(c)</a:t>
          </a:r>
        </a:p>
      </xdr:txBody>
    </xdr:sp>
    <xdr:clientData/>
  </xdr:twoCellAnchor>
  <xdr:twoCellAnchor>
    <xdr:from>
      <xdr:col>2</xdr:col>
      <xdr:colOff>38100</xdr:colOff>
      <xdr:row>169</xdr:row>
      <xdr:rowOff>180975</xdr:rowOff>
    </xdr:from>
    <xdr:to>
      <xdr:col>8</xdr:col>
      <xdr:colOff>790575</xdr:colOff>
      <xdr:row>172</xdr:row>
      <xdr:rowOff>0</xdr:rowOff>
    </xdr:to>
    <xdr:sp>
      <xdr:nvSpPr>
        <xdr:cNvPr id="52" name="TextBox 156"/>
        <xdr:cNvSpPr txBox="1">
          <a:spLocks noChangeArrowheads="1"/>
        </xdr:cNvSpPr>
      </xdr:nvSpPr>
      <xdr:spPr>
        <a:xfrm>
          <a:off x="695325" y="31842075"/>
          <a:ext cx="5829300" cy="419100"/>
        </a:xfrm>
        <a:prstGeom prst="rect">
          <a:avLst/>
        </a:prstGeom>
        <a:noFill/>
        <a:ln w="9525" cmpd="sng">
          <a:noFill/>
        </a:ln>
      </xdr:spPr>
      <xdr:txBody>
        <a:bodyPr vertOverflow="clip" wrap="square"/>
        <a:p>
          <a:pPr algn="just">
            <a:defRPr/>
          </a:pPr>
          <a:r>
            <a:rPr lang="en-US" cap="none" sz="1200" b="0" i="0" u="none" baseline="0"/>
            <a:t>the approval of  the shareholders of  Mulpha at an extraordinary general meeting to be convened on 2 December 2009 for :-
</a:t>
          </a:r>
        </a:p>
      </xdr:txBody>
    </xdr:sp>
    <xdr:clientData/>
  </xdr:twoCellAnchor>
  <xdr:twoCellAnchor>
    <xdr:from>
      <xdr:col>2</xdr:col>
      <xdr:colOff>142875</xdr:colOff>
      <xdr:row>173</xdr:row>
      <xdr:rowOff>38100</xdr:rowOff>
    </xdr:from>
    <xdr:to>
      <xdr:col>2</xdr:col>
      <xdr:colOff>438150</xdr:colOff>
      <xdr:row>174</xdr:row>
      <xdr:rowOff>123825</xdr:rowOff>
    </xdr:to>
    <xdr:sp>
      <xdr:nvSpPr>
        <xdr:cNvPr id="53" name="TextBox 157"/>
        <xdr:cNvSpPr txBox="1">
          <a:spLocks noChangeArrowheads="1"/>
        </xdr:cNvSpPr>
      </xdr:nvSpPr>
      <xdr:spPr>
        <a:xfrm>
          <a:off x="800100" y="32499300"/>
          <a:ext cx="295275" cy="285750"/>
        </a:xfrm>
        <a:prstGeom prst="rect">
          <a:avLst/>
        </a:prstGeom>
        <a:noFill/>
        <a:ln w="9525" cmpd="sng">
          <a:noFill/>
        </a:ln>
      </xdr:spPr>
      <xdr:txBody>
        <a:bodyPr vertOverflow="clip" wrap="square"/>
        <a:p>
          <a:pPr algn="l">
            <a:defRPr/>
          </a:pPr>
          <a:r>
            <a:rPr lang="en-US" cap="none" sz="1200" b="0" i="0" u="none" baseline="0"/>
            <a:t>(i)</a:t>
          </a:r>
        </a:p>
      </xdr:txBody>
    </xdr:sp>
    <xdr:clientData/>
  </xdr:twoCellAnchor>
  <xdr:twoCellAnchor>
    <xdr:from>
      <xdr:col>2</xdr:col>
      <xdr:colOff>466725</xdr:colOff>
      <xdr:row>173</xdr:row>
      <xdr:rowOff>57150</xdr:rowOff>
    </xdr:from>
    <xdr:to>
      <xdr:col>9</xdr:col>
      <xdr:colOff>714375</xdr:colOff>
      <xdr:row>174</xdr:row>
      <xdr:rowOff>152400</xdr:rowOff>
    </xdr:to>
    <xdr:sp>
      <xdr:nvSpPr>
        <xdr:cNvPr id="54" name="TextBox 158"/>
        <xdr:cNvSpPr txBox="1">
          <a:spLocks noChangeArrowheads="1"/>
        </xdr:cNvSpPr>
      </xdr:nvSpPr>
      <xdr:spPr>
        <a:xfrm>
          <a:off x="1123950" y="32518350"/>
          <a:ext cx="5419725" cy="295275"/>
        </a:xfrm>
        <a:prstGeom prst="rect">
          <a:avLst/>
        </a:prstGeom>
        <a:noFill/>
        <a:ln w="9525" cmpd="sng">
          <a:noFill/>
        </a:ln>
      </xdr:spPr>
      <xdr:txBody>
        <a:bodyPr vertOverflow="clip" wrap="square"/>
        <a:p>
          <a:pPr algn="l">
            <a:defRPr/>
          </a:pPr>
          <a:r>
            <a:rPr lang="en-US" cap="none" sz="1200" b="0" i="0" u="none" baseline="0"/>
            <a:t>Proposed Rights Issue;</a:t>
          </a:r>
        </a:p>
      </xdr:txBody>
    </xdr:sp>
    <xdr:clientData/>
  </xdr:twoCellAnchor>
  <xdr:twoCellAnchor>
    <xdr:from>
      <xdr:col>2</xdr:col>
      <xdr:colOff>95250</xdr:colOff>
      <xdr:row>176</xdr:row>
      <xdr:rowOff>123825</xdr:rowOff>
    </xdr:from>
    <xdr:to>
      <xdr:col>2</xdr:col>
      <xdr:colOff>381000</xdr:colOff>
      <xdr:row>177</xdr:row>
      <xdr:rowOff>190500</xdr:rowOff>
    </xdr:to>
    <xdr:sp>
      <xdr:nvSpPr>
        <xdr:cNvPr id="55" name="TextBox 159"/>
        <xdr:cNvSpPr txBox="1">
          <a:spLocks noChangeArrowheads="1"/>
        </xdr:cNvSpPr>
      </xdr:nvSpPr>
      <xdr:spPr>
        <a:xfrm>
          <a:off x="752475" y="33185100"/>
          <a:ext cx="285750" cy="266700"/>
        </a:xfrm>
        <a:prstGeom prst="rect">
          <a:avLst/>
        </a:prstGeom>
        <a:noFill/>
        <a:ln w="9525" cmpd="sng">
          <a:noFill/>
        </a:ln>
      </xdr:spPr>
      <xdr:txBody>
        <a:bodyPr vertOverflow="clip" wrap="square"/>
        <a:p>
          <a:pPr algn="l">
            <a:defRPr/>
          </a:pPr>
          <a:r>
            <a:rPr lang="en-US" cap="none" sz="1200" b="0" i="0" u="none" baseline="0"/>
            <a:t>(iii)</a:t>
          </a:r>
        </a:p>
      </xdr:txBody>
    </xdr:sp>
    <xdr:clientData/>
  </xdr:twoCellAnchor>
  <xdr:twoCellAnchor>
    <xdr:from>
      <xdr:col>2</xdr:col>
      <xdr:colOff>466725</xdr:colOff>
      <xdr:row>176</xdr:row>
      <xdr:rowOff>104775</xdr:rowOff>
    </xdr:from>
    <xdr:to>
      <xdr:col>9</xdr:col>
      <xdr:colOff>828675</xdr:colOff>
      <xdr:row>181</xdr:row>
      <xdr:rowOff>161925</xdr:rowOff>
    </xdr:to>
    <xdr:sp>
      <xdr:nvSpPr>
        <xdr:cNvPr id="56" name="TextBox 160"/>
        <xdr:cNvSpPr txBox="1">
          <a:spLocks noChangeArrowheads="1"/>
        </xdr:cNvSpPr>
      </xdr:nvSpPr>
      <xdr:spPr>
        <a:xfrm>
          <a:off x="1123950" y="33166050"/>
          <a:ext cx="5419725" cy="1057275"/>
        </a:xfrm>
        <a:prstGeom prst="rect">
          <a:avLst/>
        </a:prstGeom>
        <a:noFill/>
        <a:ln w="9525" cmpd="sng">
          <a:noFill/>
        </a:ln>
      </xdr:spPr>
      <xdr:txBody>
        <a:bodyPr vertOverflow="clip" wrap="square"/>
        <a:p>
          <a:pPr algn="l">
            <a:defRPr/>
          </a:pPr>
          <a:r>
            <a:rPr lang="en-US" cap="none" sz="1200" b="0" i="0" u="none" baseline="0"/>
            <a:t>the proposed increase in the Company's auhorised share capital from RM1,000,000,000 comprising 2,000,000,000 Shares to RM2,000,000,000 comprising 4,000,000,000 Shares in order to accommodate the issuance of the Rights Share as well as  the new Shares arising from the exercise of the Company's outstanding Warrants 2000/2010 and/or future corporate exercises of the Company; and</a:t>
          </a:r>
        </a:p>
      </xdr:txBody>
    </xdr:sp>
    <xdr:clientData/>
  </xdr:twoCellAnchor>
  <xdr:twoCellAnchor>
    <xdr:from>
      <xdr:col>2</xdr:col>
      <xdr:colOff>85725</xdr:colOff>
      <xdr:row>182</xdr:row>
      <xdr:rowOff>142875</xdr:rowOff>
    </xdr:from>
    <xdr:to>
      <xdr:col>2</xdr:col>
      <xdr:colOff>428625</xdr:colOff>
      <xdr:row>184</xdr:row>
      <xdr:rowOff>9525</xdr:rowOff>
    </xdr:to>
    <xdr:sp>
      <xdr:nvSpPr>
        <xdr:cNvPr id="57" name="TextBox 161"/>
        <xdr:cNvSpPr txBox="1">
          <a:spLocks noChangeArrowheads="1"/>
        </xdr:cNvSpPr>
      </xdr:nvSpPr>
      <xdr:spPr>
        <a:xfrm>
          <a:off x="742950" y="34404300"/>
          <a:ext cx="342900" cy="266700"/>
        </a:xfrm>
        <a:prstGeom prst="rect">
          <a:avLst/>
        </a:prstGeom>
        <a:noFill/>
        <a:ln w="9525" cmpd="sng">
          <a:noFill/>
        </a:ln>
      </xdr:spPr>
      <xdr:txBody>
        <a:bodyPr vertOverflow="clip" wrap="square"/>
        <a:p>
          <a:pPr algn="l">
            <a:defRPr/>
          </a:pPr>
          <a:r>
            <a:rPr lang="en-US" cap="none" sz="1200" b="0" i="0" u="none" baseline="0"/>
            <a:t>(iv)</a:t>
          </a:r>
        </a:p>
      </xdr:txBody>
    </xdr:sp>
    <xdr:clientData/>
  </xdr:twoCellAnchor>
  <xdr:twoCellAnchor>
    <xdr:from>
      <xdr:col>2</xdr:col>
      <xdr:colOff>466725</xdr:colOff>
      <xdr:row>182</xdr:row>
      <xdr:rowOff>142875</xdr:rowOff>
    </xdr:from>
    <xdr:to>
      <xdr:col>9</xdr:col>
      <xdr:colOff>838200</xdr:colOff>
      <xdr:row>185</xdr:row>
      <xdr:rowOff>0</xdr:rowOff>
    </xdr:to>
    <xdr:sp>
      <xdr:nvSpPr>
        <xdr:cNvPr id="58" name="TextBox 162"/>
        <xdr:cNvSpPr txBox="1">
          <a:spLocks noChangeArrowheads="1"/>
        </xdr:cNvSpPr>
      </xdr:nvSpPr>
      <xdr:spPr>
        <a:xfrm>
          <a:off x="1123950" y="34404300"/>
          <a:ext cx="5419725" cy="457200"/>
        </a:xfrm>
        <a:prstGeom prst="rect">
          <a:avLst/>
        </a:prstGeom>
        <a:noFill/>
        <a:ln w="9525" cmpd="sng">
          <a:noFill/>
        </a:ln>
      </xdr:spPr>
      <xdr:txBody>
        <a:bodyPr vertOverflow="clip" wrap="square"/>
        <a:p>
          <a:pPr algn="l">
            <a:defRPr/>
          </a:pPr>
          <a:r>
            <a:rPr lang="en-US" cap="none" sz="1200" b="0" i="0" u="none" baseline="0"/>
            <a:t>the proposed amendments to the memorandum and articles of association of the Company for the proposed increase in authorised share capital.</a:t>
          </a:r>
        </a:p>
      </xdr:txBody>
    </xdr:sp>
    <xdr:clientData/>
  </xdr:twoCellAnchor>
  <xdr:twoCellAnchor>
    <xdr:from>
      <xdr:col>1</xdr:col>
      <xdr:colOff>95250</xdr:colOff>
      <xdr:row>211</xdr:row>
      <xdr:rowOff>200025</xdr:rowOff>
    </xdr:from>
    <xdr:to>
      <xdr:col>11</xdr:col>
      <xdr:colOff>0</xdr:colOff>
      <xdr:row>215</xdr:row>
      <xdr:rowOff>123825</xdr:rowOff>
    </xdr:to>
    <xdr:sp>
      <xdr:nvSpPr>
        <xdr:cNvPr id="59" name="Text Box 1162"/>
        <xdr:cNvSpPr txBox="1">
          <a:spLocks noChangeArrowheads="1"/>
        </xdr:cNvSpPr>
      </xdr:nvSpPr>
      <xdr:spPr>
        <a:xfrm>
          <a:off x="457200" y="40185975"/>
          <a:ext cx="6086475" cy="733425"/>
        </a:xfrm>
        <a:prstGeom prst="rect">
          <a:avLst/>
        </a:prstGeom>
        <a:noFill/>
        <a:ln w="9525" cmpd="sng">
          <a:noFill/>
        </a:ln>
      </xdr:spPr>
      <xdr:txBody>
        <a:bodyPr vertOverflow="clip" wrap="square" lIns="0" tIns="27432" rIns="0" bIns="0"/>
        <a:p>
          <a:pPr algn="l">
            <a:defRPr/>
          </a:pPr>
          <a:r>
            <a:rPr lang="en-US" cap="none" sz="1200" b="0" i="0" u="none" baseline="0">
              <a:solidFill>
                <a:srgbClr val="000000"/>
              </a:solidFill>
            </a:rPr>
            <a:t>An Australian subsidiary has a borrowing of AUD292.4 million (RM891.8 million) that will mature in June 2010.  The subsidiary has commenced negotiation with the consortium of banks to renew the facility.  </a:t>
          </a:r>
        </a:p>
      </xdr:txBody>
    </xdr:sp>
    <xdr:clientData/>
  </xdr:twoCellAnchor>
  <xdr:twoCellAnchor>
    <xdr:from>
      <xdr:col>2</xdr:col>
      <xdr:colOff>114300</xdr:colOff>
      <xdr:row>174</xdr:row>
      <xdr:rowOff>171450</xdr:rowOff>
    </xdr:from>
    <xdr:to>
      <xdr:col>2</xdr:col>
      <xdr:colOff>400050</xdr:colOff>
      <xdr:row>175</xdr:row>
      <xdr:rowOff>171450</xdr:rowOff>
    </xdr:to>
    <xdr:sp>
      <xdr:nvSpPr>
        <xdr:cNvPr id="60" name="TextBox 166"/>
        <xdr:cNvSpPr txBox="1">
          <a:spLocks noChangeArrowheads="1"/>
        </xdr:cNvSpPr>
      </xdr:nvSpPr>
      <xdr:spPr>
        <a:xfrm>
          <a:off x="771525" y="32832675"/>
          <a:ext cx="285750" cy="200025"/>
        </a:xfrm>
        <a:prstGeom prst="rect">
          <a:avLst/>
        </a:prstGeom>
        <a:noFill/>
        <a:ln w="9525" cmpd="sng">
          <a:noFill/>
        </a:ln>
      </xdr:spPr>
      <xdr:txBody>
        <a:bodyPr vertOverflow="clip" wrap="square"/>
        <a:p>
          <a:pPr algn="l">
            <a:defRPr/>
          </a:pPr>
          <a:r>
            <a:rPr lang="en-US" cap="none" sz="1200" b="0" i="0" u="none" baseline="0"/>
            <a:t>(ii)</a:t>
          </a:r>
        </a:p>
      </xdr:txBody>
    </xdr:sp>
    <xdr:clientData/>
  </xdr:twoCellAnchor>
  <xdr:twoCellAnchor>
    <xdr:from>
      <xdr:col>2</xdr:col>
      <xdr:colOff>476250</xdr:colOff>
      <xdr:row>174</xdr:row>
      <xdr:rowOff>180975</xdr:rowOff>
    </xdr:from>
    <xdr:to>
      <xdr:col>11</xdr:col>
      <xdr:colOff>0</xdr:colOff>
      <xdr:row>176</xdr:row>
      <xdr:rowOff>0</xdr:rowOff>
    </xdr:to>
    <xdr:sp>
      <xdr:nvSpPr>
        <xdr:cNvPr id="61" name="TextBox 167"/>
        <xdr:cNvSpPr txBox="1">
          <a:spLocks noChangeArrowheads="1"/>
        </xdr:cNvSpPr>
      </xdr:nvSpPr>
      <xdr:spPr>
        <a:xfrm>
          <a:off x="1133475" y="32842200"/>
          <a:ext cx="5410200" cy="219075"/>
        </a:xfrm>
        <a:prstGeom prst="rect">
          <a:avLst/>
        </a:prstGeom>
        <a:noFill/>
        <a:ln w="9525" cmpd="sng">
          <a:noFill/>
        </a:ln>
      </xdr:spPr>
      <xdr:txBody>
        <a:bodyPr vertOverflow="clip" wrap="square"/>
        <a:p>
          <a:pPr algn="l">
            <a:defRPr/>
          </a:pPr>
          <a:r>
            <a:rPr lang="en-US" cap="none" sz="1200" b="0" i="0" u="none" baseline="0"/>
            <a:t>Proposed Exemption;</a:t>
          </a:r>
        </a:p>
      </xdr:txBody>
    </xdr:sp>
    <xdr:clientData/>
  </xdr:twoCellAnchor>
  <xdr:twoCellAnchor>
    <xdr:from>
      <xdr:col>2</xdr:col>
      <xdr:colOff>38100</xdr:colOff>
      <xdr:row>128</xdr:row>
      <xdr:rowOff>66675</xdr:rowOff>
    </xdr:from>
    <xdr:to>
      <xdr:col>6</xdr:col>
      <xdr:colOff>457200</xdr:colOff>
      <xdr:row>129</xdr:row>
      <xdr:rowOff>85725</xdr:rowOff>
    </xdr:to>
    <xdr:sp>
      <xdr:nvSpPr>
        <xdr:cNvPr id="62" name="TextBox 168"/>
        <xdr:cNvSpPr txBox="1">
          <a:spLocks noChangeArrowheads="1"/>
        </xdr:cNvSpPr>
      </xdr:nvSpPr>
      <xdr:spPr>
        <a:xfrm>
          <a:off x="695325" y="23945850"/>
          <a:ext cx="4381500" cy="209550"/>
        </a:xfrm>
        <a:prstGeom prst="rect">
          <a:avLst/>
        </a:prstGeom>
        <a:noFill/>
        <a:ln w="9525" cmpd="sng">
          <a:noFill/>
        </a:ln>
      </xdr:spPr>
      <xdr:txBody>
        <a:bodyPr vertOverflow="clip" wrap="square"/>
        <a:p>
          <a:pPr algn="l">
            <a:defRPr/>
          </a:pPr>
          <a:r>
            <a:rPr lang="en-US" cap="none" sz="1200" b="1" i="0" u="none" baseline="0"/>
            <a:t>Proposed renounceable two-call rights issue  (contd.)</a:t>
          </a:r>
        </a:p>
      </xdr:txBody>
    </xdr:sp>
    <xdr:clientData/>
  </xdr:twoCellAnchor>
  <xdr:twoCellAnchor>
    <xdr:from>
      <xdr:col>1</xdr:col>
      <xdr:colOff>19050</xdr:colOff>
      <xdr:row>128</xdr:row>
      <xdr:rowOff>85725</xdr:rowOff>
    </xdr:from>
    <xdr:to>
      <xdr:col>2</xdr:col>
      <xdr:colOff>9525</xdr:colOff>
      <xdr:row>129</xdr:row>
      <xdr:rowOff>95250</xdr:rowOff>
    </xdr:to>
    <xdr:sp>
      <xdr:nvSpPr>
        <xdr:cNvPr id="63" name="TextBox 169"/>
        <xdr:cNvSpPr txBox="1">
          <a:spLocks noChangeArrowheads="1"/>
        </xdr:cNvSpPr>
      </xdr:nvSpPr>
      <xdr:spPr>
        <a:xfrm>
          <a:off x="381000" y="23955375"/>
          <a:ext cx="285750" cy="209550"/>
        </a:xfrm>
        <a:prstGeom prst="rect">
          <a:avLst/>
        </a:prstGeom>
        <a:noFill/>
        <a:ln w="9525" cmpd="sng">
          <a:noFill/>
        </a:ln>
      </xdr:spPr>
      <xdr:txBody>
        <a:bodyPr vertOverflow="clip" wrap="square"/>
        <a:p>
          <a:pPr algn="l">
            <a:defRPr/>
          </a:pPr>
          <a:r>
            <a:rPr lang="en-US" cap="none" sz="1200" b="1" i="0" u="none" baseline="0"/>
            <a:t>(b)</a:t>
          </a:r>
        </a:p>
      </xdr:txBody>
    </xdr:sp>
    <xdr:clientData/>
  </xdr:twoCellAnchor>
  <xdr:twoCellAnchor>
    <xdr:from>
      <xdr:col>1</xdr:col>
      <xdr:colOff>19050</xdr:colOff>
      <xdr:row>158</xdr:row>
      <xdr:rowOff>123825</xdr:rowOff>
    </xdr:from>
    <xdr:to>
      <xdr:col>11</xdr:col>
      <xdr:colOff>0</xdr:colOff>
      <xdr:row>160</xdr:row>
      <xdr:rowOff>57150</xdr:rowOff>
    </xdr:to>
    <xdr:sp>
      <xdr:nvSpPr>
        <xdr:cNvPr id="64" name="TextBox 170"/>
        <xdr:cNvSpPr txBox="1">
          <a:spLocks noChangeArrowheads="1"/>
        </xdr:cNvSpPr>
      </xdr:nvSpPr>
      <xdr:spPr>
        <a:xfrm>
          <a:off x="381000" y="29632275"/>
          <a:ext cx="6162675" cy="333375"/>
        </a:xfrm>
        <a:prstGeom prst="rect">
          <a:avLst/>
        </a:prstGeom>
        <a:noFill/>
        <a:ln w="9525" cmpd="sng">
          <a:noFill/>
        </a:ln>
      </xdr:spPr>
      <xdr:txBody>
        <a:bodyPr vertOverflow="clip" wrap="square"/>
        <a:p>
          <a:pPr algn="l">
            <a:defRPr/>
          </a:pPr>
          <a:r>
            <a:rPr lang="en-US" cap="none" sz="1200" b="0" i="0" u="none" baseline="0"/>
            <a:t>The Proposed Rights Issue are conditional upon the following being obtained:-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42"/>
  <sheetViews>
    <sheetView showGridLines="0" tabSelected="1" view="pageBreakPreview" zoomScaleNormal="75" zoomScaleSheetLayoutView="100" zoomScalePageLayoutView="0" workbookViewId="0" topLeftCell="A19">
      <selection activeCell="P33" sqref="P33"/>
    </sheetView>
  </sheetViews>
  <sheetFormatPr defaultColWidth="9.140625" defaultRowHeight="12.75" customHeight="1"/>
  <cols>
    <col min="1" max="1" width="2.8515625" style="106" customWidth="1"/>
    <col min="2" max="2" width="47.00390625" style="106" customWidth="1"/>
    <col min="3" max="3" width="5.421875" style="106" customWidth="1"/>
    <col min="4" max="4" width="2.140625" style="106" customWidth="1"/>
    <col min="5" max="5" width="12.7109375" style="106" customWidth="1"/>
    <col min="6" max="6" width="2.140625" style="106" customWidth="1"/>
    <col min="7" max="7" width="17.00390625" style="106" customWidth="1"/>
    <col min="8" max="8" width="4.57421875" style="106" customWidth="1"/>
    <col min="9" max="9" width="15.57421875" style="106" customWidth="1"/>
    <col min="10" max="10" width="2.140625" style="106" customWidth="1"/>
    <col min="11" max="11" width="16.140625" style="106" customWidth="1"/>
    <col min="12" max="16384" width="9.140625" style="106" customWidth="1"/>
  </cols>
  <sheetData>
    <row r="1" spans="1:11" ht="25.5">
      <c r="A1" s="406" t="s">
        <v>285</v>
      </c>
      <c r="B1" s="406"/>
      <c r="C1" s="406"/>
      <c r="D1" s="406"/>
      <c r="E1" s="406"/>
      <c r="F1" s="406"/>
      <c r="G1" s="406"/>
      <c r="H1" s="406"/>
      <c r="I1" s="406"/>
      <c r="J1" s="406"/>
      <c r="K1" s="406"/>
    </row>
    <row r="2" spans="1:11" ht="12.75">
      <c r="A2" s="182"/>
      <c r="B2" s="183"/>
      <c r="C2" s="183"/>
      <c r="D2" s="183"/>
      <c r="E2" s="182"/>
      <c r="F2" s="182"/>
      <c r="G2" s="182"/>
      <c r="H2" s="182"/>
      <c r="I2" s="182"/>
      <c r="J2" s="182"/>
      <c r="K2" s="182"/>
    </row>
    <row r="3" spans="1:11" ht="15.75">
      <c r="A3" s="407" t="s">
        <v>103</v>
      </c>
      <c r="B3" s="407"/>
      <c r="C3" s="407"/>
      <c r="D3" s="407"/>
      <c r="E3" s="407"/>
      <c r="F3" s="407"/>
      <c r="G3" s="407"/>
      <c r="H3" s="407"/>
      <c r="I3" s="407"/>
      <c r="J3" s="407"/>
      <c r="K3" s="407"/>
    </row>
    <row r="4" spans="1:11" ht="15.75">
      <c r="A4" s="404" t="s">
        <v>13</v>
      </c>
      <c r="B4" s="404"/>
      <c r="C4" s="404"/>
      <c r="D4" s="404"/>
      <c r="E4" s="404"/>
      <c r="F4" s="404"/>
      <c r="G4" s="404"/>
      <c r="H4" s="404"/>
      <c r="I4" s="404"/>
      <c r="J4" s="404"/>
      <c r="K4" s="404"/>
    </row>
    <row r="5" spans="1:11" ht="13.5" customHeight="1">
      <c r="A5" s="405" t="s">
        <v>104</v>
      </c>
      <c r="B5" s="405"/>
      <c r="C5" s="405"/>
      <c r="D5" s="405"/>
      <c r="E5" s="405"/>
      <c r="F5" s="405"/>
      <c r="G5" s="405"/>
      <c r="H5" s="405"/>
      <c r="I5" s="405"/>
      <c r="J5" s="405"/>
      <c r="K5" s="405"/>
    </row>
    <row r="6" spans="1:11" ht="13.5" customHeight="1">
      <c r="A6" s="110"/>
      <c r="B6" s="110"/>
      <c r="C6" s="110"/>
      <c r="D6" s="110"/>
      <c r="E6" s="110"/>
      <c r="F6" s="110"/>
      <c r="G6" s="110"/>
      <c r="H6" s="110"/>
      <c r="I6" s="110"/>
      <c r="J6" s="110"/>
      <c r="K6" s="110"/>
    </row>
    <row r="7" spans="2:4" ht="15">
      <c r="B7" s="111"/>
      <c r="C7" s="111"/>
      <c r="D7" s="111"/>
    </row>
    <row r="8" spans="1:4" s="111" customFormat="1" ht="15.75">
      <c r="A8" s="112"/>
      <c r="B8" s="184" t="s">
        <v>258</v>
      </c>
      <c r="C8" s="113"/>
      <c r="D8" s="113"/>
    </row>
    <row r="9" spans="1:4" s="111" customFormat="1" ht="15.75">
      <c r="A9" s="112"/>
      <c r="B9" s="184" t="s">
        <v>12</v>
      </c>
      <c r="C9" s="113"/>
      <c r="D9" s="113"/>
    </row>
    <row r="10" s="111" customFormat="1" ht="15"/>
    <row r="11" spans="5:11" s="111" customFormat="1" ht="15">
      <c r="E11" s="185" t="s">
        <v>139</v>
      </c>
      <c r="F11" s="114"/>
      <c r="G11" s="185" t="s">
        <v>142</v>
      </c>
      <c r="H11" s="114"/>
      <c r="I11" s="185" t="s">
        <v>307</v>
      </c>
      <c r="J11" s="114"/>
      <c r="K11" s="185" t="s">
        <v>307</v>
      </c>
    </row>
    <row r="12" spans="5:11" s="111" customFormat="1" ht="15">
      <c r="E12" s="185" t="s">
        <v>140</v>
      </c>
      <c r="F12" s="114"/>
      <c r="G12" s="185" t="s">
        <v>140</v>
      </c>
      <c r="H12" s="114"/>
      <c r="I12" s="185" t="s">
        <v>143</v>
      </c>
      <c r="J12" s="114"/>
      <c r="K12" s="185" t="s">
        <v>143</v>
      </c>
    </row>
    <row r="13" spans="3:11" s="115" customFormat="1" ht="15.75">
      <c r="C13" s="116"/>
      <c r="D13" s="97"/>
      <c r="E13" s="186" t="s">
        <v>141</v>
      </c>
      <c r="F13" s="117"/>
      <c r="G13" s="185" t="s">
        <v>141</v>
      </c>
      <c r="H13" s="117"/>
      <c r="I13" s="186" t="s">
        <v>253</v>
      </c>
      <c r="J13" s="117"/>
      <c r="K13" s="186" t="s">
        <v>253</v>
      </c>
    </row>
    <row r="14" spans="3:11" s="115" customFormat="1" ht="15.75">
      <c r="C14" s="195" t="s">
        <v>89</v>
      </c>
      <c r="D14" s="190"/>
      <c r="E14" s="187" t="s">
        <v>11</v>
      </c>
      <c r="F14" s="118"/>
      <c r="G14" s="187" t="s">
        <v>3</v>
      </c>
      <c r="H14" s="117"/>
      <c r="I14" s="188" t="s">
        <v>11</v>
      </c>
      <c r="J14" s="119"/>
      <c r="K14" s="188" t="s">
        <v>3</v>
      </c>
    </row>
    <row r="15" spans="1:12" s="97" customFormat="1" ht="15.75">
      <c r="A15" s="115"/>
      <c r="B15" s="115"/>
      <c r="C15" s="196"/>
      <c r="D15" s="190"/>
      <c r="E15" s="189" t="s">
        <v>49</v>
      </c>
      <c r="F15" s="121"/>
      <c r="G15" s="189" t="s">
        <v>49</v>
      </c>
      <c r="H15" s="122"/>
      <c r="I15" s="189" t="s">
        <v>49</v>
      </c>
      <c r="J15" s="121"/>
      <c r="K15" s="189" t="s">
        <v>49</v>
      </c>
      <c r="L15" s="123"/>
    </row>
    <row r="16" spans="3:12" s="97" customFormat="1" ht="15.75">
      <c r="C16" s="116"/>
      <c r="E16" s="120"/>
      <c r="F16" s="121"/>
      <c r="G16" s="120"/>
      <c r="H16" s="122"/>
      <c r="I16" s="120"/>
      <c r="J16" s="121"/>
      <c r="K16" s="189"/>
      <c r="L16" s="123"/>
    </row>
    <row r="17" spans="2:12" s="97" customFormat="1" ht="15.75">
      <c r="B17" s="190" t="s">
        <v>120</v>
      </c>
      <c r="C17" s="196"/>
      <c r="D17" s="190"/>
      <c r="E17" s="341">
        <v>135445</v>
      </c>
      <c r="F17" s="342"/>
      <c r="G17" s="343">
        <v>183501</v>
      </c>
      <c r="H17" s="344"/>
      <c r="I17" s="341">
        <v>436009</v>
      </c>
      <c r="J17" s="345"/>
      <c r="K17" s="343">
        <v>629540</v>
      </c>
      <c r="L17" s="123"/>
    </row>
    <row r="18" spans="2:11" s="115" customFormat="1" ht="15.75">
      <c r="B18" s="190"/>
      <c r="C18" s="196"/>
      <c r="D18" s="190"/>
      <c r="E18" s="346"/>
      <c r="F18" s="347"/>
      <c r="G18" s="348"/>
      <c r="H18" s="203"/>
      <c r="I18" s="346"/>
      <c r="J18" s="349"/>
      <c r="K18" s="348"/>
    </row>
    <row r="19" spans="2:11" s="115" customFormat="1" ht="15.75">
      <c r="B19" s="190" t="s">
        <v>135</v>
      </c>
      <c r="C19" s="196"/>
      <c r="D19" s="190"/>
      <c r="E19" s="350">
        <v>-157021</v>
      </c>
      <c r="F19" s="347"/>
      <c r="G19" s="351">
        <v>-189836</v>
      </c>
      <c r="H19" s="352"/>
      <c r="I19" s="350">
        <v>-467875</v>
      </c>
      <c r="J19" s="349"/>
      <c r="K19" s="351">
        <v>-624770</v>
      </c>
    </row>
    <row r="20" spans="2:11" s="115" customFormat="1" ht="15.75">
      <c r="B20" s="190"/>
      <c r="C20" s="196"/>
      <c r="D20" s="190"/>
      <c r="E20" s="350"/>
      <c r="F20" s="347"/>
      <c r="G20" s="351"/>
      <c r="H20" s="352"/>
      <c r="I20" s="350"/>
      <c r="J20" s="349"/>
      <c r="K20" s="351"/>
    </row>
    <row r="21" spans="2:11" s="115" customFormat="1" ht="15.75">
      <c r="B21" s="190" t="s">
        <v>63</v>
      </c>
      <c r="C21" s="196"/>
      <c r="D21" s="190"/>
      <c r="E21" s="350">
        <v>15753</v>
      </c>
      <c r="F21" s="347"/>
      <c r="G21" s="351">
        <v>2126</v>
      </c>
      <c r="H21" s="352"/>
      <c r="I21" s="350">
        <v>31820</v>
      </c>
      <c r="J21" s="349"/>
      <c r="K21" s="351">
        <v>44213</v>
      </c>
    </row>
    <row r="22" spans="2:11" s="115" customFormat="1" ht="7.5" customHeight="1">
      <c r="B22" s="190"/>
      <c r="C22" s="196"/>
      <c r="D22" s="190"/>
      <c r="E22" s="353"/>
      <c r="F22" s="347"/>
      <c r="G22" s="354"/>
      <c r="H22" s="352"/>
      <c r="I22" s="353"/>
      <c r="J22" s="349"/>
      <c r="K22" s="354"/>
    </row>
    <row r="23" spans="2:11" s="115" customFormat="1" ht="15.75">
      <c r="B23" s="190" t="s">
        <v>25</v>
      </c>
      <c r="C23" s="196"/>
      <c r="D23" s="190"/>
      <c r="E23" s="350">
        <f>SUM(E17:E21)</f>
        <v>-5823</v>
      </c>
      <c r="F23" s="347"/>
      <c r="G23" s="351">
        <f>SUM(G17:G21)</f>
        <v>-4209</v>
      </c>
      <c r="H23" s="352"/>
      <c r="I23" s="350">
        <f>SUM(I17:I21)</f>
        <v>-46</v>
      </c>
      <c r="J23" s="349"/>
      <c r="K23" s="351">
        <f>SUM(K17:K21)</f>
        <v>48983</v>
      </c>
    </row>
    <row r="24" spans="2:11" s="115" customFormat="1" ht="15.75">
      <c r="B24" s="190"/>
      <c r="C24" s="196"/>
      <c r="D24" s="190"/>
      <c r="E24" s="350"/>
      <c r="F24" s="347"/>
      <c r="G24" s="351"/>
      <c r="H24" s="352"/>
      <c r="I24" s="350"/>
      <c r="J24" s="349"/>
      <c r="K24" s="351"/>
    </row>
    <row r="25" spans="2:11" s="115" customFormat="1" ht="15.75">
      <c r="B25" s="190" t="s">
        <v>136</v>
      </c>
      <c r="C25" s="196"/>
      <c r="D25" s="190"/>
      <c r="E25" s="350">
        <v>-21354</v>
      </c>
      <c r="F25" s="347"/>
      <c r="G25" s="351">
        <v>-22588</v>
      </c>
      <c r="H25" s="352"/>
      <c r="I25" s="350">
        <v>-50890</v>
      </c>
      <c r="J25" s="349"/>
      <c r="K25" s="351">
        <v>-62990</v>
      </c>
    </row>
    <row r="26" spans="2:11" s="115" customFormat="1" ht="14.25" customHeight="1">
      <c r="B26" s="190"/>
      <c r="C26" s="196"/>
      <c r="D26" s="190"/>
      <c r="E26" s="350"/>
      <c r="F26" s="347"/>
      <c r="G26" s="351"/>
      <c r="H26" s="352"/>
      <c r="I26" s="350"/>
      <c r="J26" s="349"/>
      <c r="K26" s="351"/>
    </row>
    <row r="27" spans="2:11" s="115" customFormat="1" ht="15.75">
      <c r="B27" s="190" t="s">
        <v>313</v>
      </c>
      <c r="C27" s="196"/>
      <c r="D27" s="190"/>
      <c r="E27" s="350">
        <v>17317</v>
      </c>
      <c r="F27" s="347"/>
      <c r="G27" s="351">
        <v>-7762</v>
      </c>
      <c r="H27" s="352"/>
      <c r="I27" s="350">
        <v>-64038</v>
      </c>
      <c r="J27" s="349"/>
      <c r="K27" s="351">
        <v>647</v>
      </c>
    </row>
    <row r="28" spans="2:11" s="115" customFormat="1" ht="15.75">
      <c r="B28" s="190" t="s">
        <v>315</v>
      </c>
      <c r="C28" s="196"/>
      <c r="D28" s="190"/>
      <c r="E28" s="350"/>
      <c r="F28" s="347"/>
      <c r="G28" s="351"/>
      <c r="H28" s="352"/>
      <c r="I28" s="350"/>
      <c r="J28" s="349"/>
      <c r="K28" s="351"/>
    </row>
    <row r="29" spans="2:11" s="115" customFormat="1" ht="15.75">
      <c r="B29" s="190" t="s">
        <v>314</v>
      </c>
      <c r="C29" s="196"/>
      <c r="D29" s="190"/>
      <c r="E29" s="350">
        <v>2984</v>
      </c>
      <c r="F29" s="347"/>
      <c r="G29" s="351">
        <v>-3942</v>
      </c>
      <c r="H29" s="352"/>
      <c r="I29" s="350">
        <v>9127</v>
      </c>
      <c r="J29" s="349"/>
      <c r="K29" s="351">
        <v>15510</v>
      </c>
    </row>
    <row r="30" spans="2:11" s="115" customFormat="1" ht="7.5" customHeight="1">
      <c r="B30" s="190"/>
      <c r="C30" s="196"/>
      <c r="D30" s="190"/>
      <c r="E30" s="353"/>
      <c r="F30" s="347"/>
      <c r="G30" s="354"/>
      <c r="H30" s="352"/>
      <c r="I30" s="353"/>
      <c r="J30" s="349"/>
      <c r="K30" s="354"/>
    </row>
    <row r="31" spans="2:11" s="115" customFormat="1" ht="15.75">
      <c r="B31" s="190" t="s">
        <v>310</v>
      </c>
      <c r="C31" s="196"/>
      <c r="D31" s="190"/>
      <c r="E31" s="346">
        <f>SUM(E23:E30)</f>
        <v>-6876</v>
      </c>
      <c r="F31" s="347"/>
      <c r="G31" s="348">
        <f>SUM(G23:G30)</f>
        <v>-38501</v>
      </c>
      <c r="H31" s="203"/>
      <c r="I31" s="346">
        <f>SUM(I23:I30)</f>
        <v>-105847</v>
      </c>
      <c r="J31" s="349"/>
      <c r="K31" s="348">
        <f>SUM(K23:K30)</f>
        <v>2150</v>
      </c>
    </row>
    <row r="32" spans="2:11" s="115" customFormat="1" ht="15.75">
      <c r="B32" s="190"/>
      <c r="C32" s="196"/>
      <c r="D32" s="190"/>
      <c r="E32" s="346"/>
      <c r="F32" s="347"/>
      <c r="G32" s="348"/>
      <c r="H32" s="203"/>
      <c r="I32" s="346"/>
      <c r="J32" s="349"/>
      <c r="K32" s="348"/>
    </row>
    <row r="33" spans="2:11" s="115" customFormat="1" ht="15.75">
      <c r="B33" s="190" t="s">
        <v>138</v>
      </c>
      <c r="C33" s="196" t="s">
        <v>280</v>
      </c>
      <c r="D33" s="190"/>
      <c r="E33" s="346">
        <v>12319</v>
      </c>
      <c r="F33" s="347"/>
      <c r="G33" s="348">
        <v>6930</v>
      </c>
      <c r="H33" s="203"/>
      <c r="I33" s="346">
        <v>15993</v>
      </c>
      <c r="J33" s="349"/>
      <c r="K33" s="348">
        <v>3869</v>
      </c>
    </row>
    <row r="34" spans="2:11" s="115" customFormat="1" ht="8.25" customHeight="1">
      <c r="B34" s="190"/>
      <c r="C34" s="196"/>
      <c r="D34" s="190"/>
      <c r="E34" s="353"/>
      <c r="F34" s="347"/>
      <c r="G34" s="354"/>
      <c r="H34" s="203"/>
      <c r="I34" s="353"/>
      <c r="J34" s="349"/>
      <c r="K34" s="354"/>
    </row>
    <row r="35" spans="2:11" s="115" customFormat="1" ht="31.5">
      <c r="B35" s="284" t="s">
        <v>16</v>
      </c>
      <c r="C35" s="196"/>
      <c r="D35" s="190"/>
      <c r="E35" s="350">
        <f>+E33+E31</f>
        <v>5443</v>
      </c>
      <c r="F35" s="347"/>
      <c r="G35" s="351">
        <f>+G33+G31</f>
        <v>-31571</v>
      </c>
      <c r="H35" s="352"/>
      <c r="I35" s="350">
        <f>+I33+I31</f>
        <v>-89854</v>
      </c>
      <c r="J35" s="349"/>
      <c r="K35" s="351">
        <f>+K33+K31</f>
        <v>6019</v>
      </c>
    </row>
    <row r="36" spans="2:11" s="115" customFormat="1" ht="15.75">
      <c r="B36" s="190"/>
      <c r="C36" s="196"/>
      <c r="D36" s="190"/>
      <c r="E36" s="350"/>
      <c r="F36" s="347"/>
      <c r="G36" s="351"/>
      <c r="H36" s="203"/>
      <c r="I36" s="350"/>
      <c r="J36" s="349"/>
      <c r="K36" s="351"/>
    </row>
    <row r="37" spans="2:11" s="115" customFormat="1" ht="15.75">
      <c r="B37" s="284" t="s">
        <v>17</v>
      </c>
      <c r="C37" s="196" t="s">
        <v>339</v>
      </c>
      <c r="D37" s="190"/>
      <c r="E37" s="350">
        <v>20432</v>
      </c>
      <c r="F37" s="347"/>
      <c r="G37" s="351">
        <v>7023</v>
      </c>
      <c r="H37" s="203"/>
      <c r="I37" s="350">
        <v>35836</v>
      </c>
      <c r="J37" s="349"/>
      <c r="K37" s="351">
        <v>14635</v>
      </c>
    </row>
    <row r="38" spans="2:11" s="115" customFormat="1" ht="10.5" customHeight="1">
      <c r="B38" s="190"/>
      <c r="C38" s="196"/>
      <c r="D38" s="190"/>
      <c r="E38" s="353"/>
      <c r="F38" s="347"/>
      <c r="G38" s="353"/>
      <c r="H38" s="203"/>
      <c r="I38" s="353"/>
      <c r="J38" s="349"/>
      <c r="K38" s="353"/>
    </row>
    <row r="39" spans="2:11" s="115" customFormat="1" ht="16.5" thickBot="1">
      <c r="B39" s="190"/>
      <c r="C39" s="196"/>
      <c r="D39" s="190"/>
      <c r="E39" s="355">
        <f>E35+E37</f>
        <v>25875</v>
      </c>
      <c r="F39" s="350"/>
      <c r="G39" s="356">
        <f>G35+G37</f>
        <v>-24548</v>
      </c>
      <c r="H39" s="203"/>
      <c r="I39" s="355">
        <f>I35+I37</f>
        <v>-54018</v>
      </c>
      <c r="J39" s="349"/>
      <c r="K39" s="356">
        <f>K35+K37</f>
        <v>20654</v>
      </c>
    </row>
    <row r="40" spans="2:11" s="115" customFormat="1" ht="15.75">
      <c r="B40" s="190" t="s">
        <v>86</v>
      </c>
      <c r="C40" s="196"/>
      <c r="D40" s="190"/>
      <c r="E40" s="350"/>
      <c r="F40" s="347"/>
      <c r="G40" s="351"/>
      <c r="H40" s="203"/>
      <c r="I40" s="350"/>
      <c r="J40" s="349"/>
      <c r="K40" s="351"/>
    </row>
    <row r="41" spans="2:11" s="115" customFormat="1" ht="15.75">
      <c r="B41" s="190" t="s">
        <v>105</v>
      </c>
      <c r="C41" s="196"/>
      <c r="D41" s="190"/>
      <c r="E41" s="346">
        <v>20311</v>
      </c>
      <c r="F41" s="202"/>
      <c r="G41" s="348">
        <v>-28927</v>
      </c>
      <c r="H41" s="203"/>
      <c r="I41" s="346">
        <v>-71563</v>
      </c>
      <c r="J41" s="357"/>
      <c r="K41" s="348">
        <v>14267</v>
      </c>
    </row>
    <row r="42" spans="2:11" s="115" customFormat="1" ht="15.75">
      <c r="B42" s="190" t="s">
        <v>58</v>
      </c>
      <c r="C42" s="196"/>
      <c r="D42" s="190"/>
      <c r="E42" s="353">
        <v>5564</v>
      </c>
      <c r="F42" s="202"/>
      <c r="G42" s="354">
        <v>4379</v>
      </c>
      <c r="H42" s="203"/>
      <c r="I42" s="353">
        <v>17545</v>
      </c>
      <c r="J42" s="357"/>
      <c r="K42" s="354">
        <v>6387</v>
      </c>
    </row>
    <row r="43" spans="2:11" s="115" customFormat="1" ht="15.75">
      <c r="B43" s="190"/>
      <c r="C43" s="196"/>
      <c r="D43" s="190"/>
      <c r="E43" s="350"/>
      <c r="F43" s="347"/>
      <c r="G43" s="351"/>
      <c r="H43" s="352"/>
      <c r="I43" s="350"/>
      <c r="J43" s="349"/>
      <c r="K43" s="351"/>
    </row>
    <row r="44" spans="2:11" s="115" customFormat="1" ht="16.5" thickBot="1">
      <c r="B44" s="190" t="s">
        <v>311</v>
      </c>
      <c r="C44" s="196"/>
      <c r="D44" s="190"/>
      <c r="E44" s="358">
        <f>SUM(E41:E42)</f>
        <v>25875</v>
      </c>
      <c r="F44" s="202"/>
      <c r="G44" s="359">
        <f>SUM(G41:G42)</f>
        <v>-24548</v>
      </c>
      <c r="H44" s="203"/>
      <c r="I44" s="358">
        <f>SUM(I41:I42)</f>
        <v>-54018</v>
      </c>
      <c r="J44" s="357"/>
      <c r="K44" s="359">
        <f>SUM(K41:K42)</f>
        <v>20654</v>
      </c>
    </row>
    <row r="45" spans="2:11" s="115" customFormat="1" ht="15.75">
      <c r="B45" s="190"/>
      <c r="C45" s="196"/>
      <c r="D45" s="190"/>
      <c r="E45" s="346"/>
      <c r="F45" s="202"/>
      <c r="G45" s="348"/>
      <c r="H45" s="203"/>
      <c r="I45" s="346"/>
      <c r="J45" s="360"/>
      <c r="K45" s="348"/>
    </row>
    <row r="46" spans="2:11" s="115" customFormat="1" ht="15.75">
      <c r="B46" s="190"/>
      <c r="C46" s="196"/>
      <c r="D46" s="190"/>
      <c r="E46" s="271"/>
      <c r="F46" s="232"/>
      <c r="G46" s="230"/>
      <c r="H46" s="193"/>
      <c r="I46" s="271"/>
      <c r="J46" s="100"/>
      <c r="K46" s="230"/>
    </row>
    <row r="47" spans="2:11" s="115" customFormat="1" ht="15.75">
      <c r="B47" s="190" t="s">
        <v>36</v>
      </c>
      <c r="C47" s="196" t="s">
        <v>281</v>
      </c>
      <c r="D47" s="190"/>
      <c r="E47" s="271"/>
      <c r="F47" s="232"/>
      <c r="G47" s="230"/>
      <c r="H47" s="193"/>
      <c r="I47" s="271"/>
      <c r="J47" s="102"/>
      <c r="K47" s="230"/>
    </row>
    <row r="48" spans="2:16" s="115" customFormat="1" ht="15.75">
      <c r="B48" s="229" t="s">
        <v>18</v>
      </c>
      <c r="C48" s="196"/>
      <c r="D48" s="229"/>
      <c r="E48" s="272">
        <v>1.72</v>
      </c>
      <c r="F48" s="233"/>
      <c r="G48" s="282">
        <v>-2.43</v>
      </c>
      <c r="H48" s="194"/>
      <c r="I48" s="272">
        <v>-6.08</v>
      </c>
      <c r="J48" s="103"/>
      <c r="K48" s="282">
        <v>1.2</v>
      </c>
      <c r="L48" s="129"/>
      <c r="M48" s="129"/>
      <c r="N48" s="129"/>
      <c r="O48" s="129"/>
      <c r="P48" s="129"/>
    </row>
    <row r="49" spans="2:16" s="115" customFormat="1" ht="16.5" thickBot="1">
      <c r="B49" s="229" t="s">
        <v>106</v>
      </c>
      <c r="C49" s="196"/>
      <c r="D49" s="229"/>
      <c r="E49" s="273">
        <v>1.72</v>
      </c>
      <c r="F49" s="234"/>
      <c r="G49" s="283">
        <v>-2.43</v>
      </c>
      <c r="H49" s="235"/>
      <c r="I49" s="273">
        <v>-6.08</v>
      </c>
      <c r="J49" s="104"/>
      <c r="K49" s="283">
        <v>1.2</v>
      </c>
      <c r="L49" s="129"/>
      <c r="M49" s="129"/>
      <c r="N49" s="129"/>
      <c r="O49" s="129"/>
      <c r="P49" s="129"/>
    </row>
    <row r="50" spans="2:16" s="115" customFormat="1" ht="15.75">
      <c r="B50" s="127"/>
      <c r="C50" s="123"/>
      <c r="D50" s="128"/>
      <c r="E50" s="263"/>
      <c r="F50" s="104"/>
      <c r="G50" s="131"/>
      <c r="H50" s="130"/>
      <c r="I50" s="104"/>
      <c r="J50" s="104"/>
      <c r="K50" s="130"/>
      <c r="L50" s="129"/>
      <c r="M50" s="129"/>
      <c r="N50" s="129"/>
      <c r="O50" s="129"/>
      <c r="P50" s="129"/>
    </row>
    <row r="51" spans="2:16" s="115" customFormat="1" ht="12.75" customHeight="1">
      <c r="B51" s="127"/>
      <c r="C51" s="123"/>
      <c r="D51" s="128"/>
      <c r="E51" s="104"/>
      <c r="F51" s="104"/>
      <c r="G51" s="131"/>
      <c r="H51" s="130"/>
      <c r="I51" s="104"/>
      <c r="J51" s="104"/>
      <c r="K51" s="130"/>
      <c r="L51" s="129"/>
      <c r="M51" s="129"/>
      <c r="N51" s="129"/>
      <c r="O51" s="129"/>
      <c r="P51" s="129"/>
    </row>
    <row r="52" spans="2:11" s="97" customFormat="1" ht="28.5" customHeight="1">
      <c r="B52" s="132"/>
      <c r="C52" s="132"/>
      <c r="D52" s="132"/>
      <c r="E52" s="132"/>
      <c r="F52" s="132"/>
      <c r="G52" s="132"/>
      <c r="H52" s="132"/>
      <c r="I52" s="132"/>
      <c r="J52" s="132"/>
      <c r="K52" s="132"/>
    </row>
    <row r="53" spans="5:10" s="97" customFormat="1" ht="15.75">
      <c r="E53" s="101"/>
      <c r="F53" s="101"/>
      <c r="G53" s="133"/>
      <c r="H53" s="133"/>
      <c r="I53" s="133"/>
      <c r="J53" s="133"/>
    </row>
    <row r="54" spans="5:10" s="97" customFormat="1" ht="15.75">
      <c r="E54" s="101"/>
      <c r="F54" s="101"/>
      <c r="G54" s="133"/>
      <c r="H54" s="133"/>
      <c r="I54" s="133"/>
      <c r="J54" s="133"/>
    </row>
    <row r="55" spans="5:10" s="97" customFormat="1" ht="15.75">
      <c r="E55" s="101"/>
      <c r="F55" s="101"/>
      <c r="G55" s="133"/>
      <c r="H55" s="133"/>
      <c r="I55" s="133"/>
      <c r="J55" s="133"/>
    </row>
    <row r="56" spans="5:10" s="97" customFormat="1" ht="15.75">
      <c r="E56" s="101"/>
      <c r="F56" s="101"/>
      <c r="G56" s="133"/>
      <c r="H56" s="133"/>
      <c r="I56" s="133"/>
      <c r="J56" s="133"/>
    </row>
    <row r="57" spans="5:10" s="97" customFormat="1" ht="15.75">
      <c r="E57" s="101"/>
      <c r="F57" s="101"/>
      <c r="G57" s="133"/>
      <c r="H57" s="133"/>
      <c r="I57" s="133"/>
      <c r="J57" s="133"/>
    </row>
    <row r="58" spans="5:10" s="97" customFormat="1" ht="15.75">
      <c r="E58" s="101"/>
      <c r="F58" s="101"/>
      <c r="G58" s="133"/>
      <c r="H58" s="133"/>
      <c r="I58" s="133"/>
      <c r="J58" s="133"/>
    </row>
    <row r="59" spans="5:10" s="97" customFormat="1" ht="15.75">
      <c r="E59" s="101"/>
      <c r="F59" s="101"/>
      <c r="G59" s="133"/>
      <c r="H59" s="133"/>
      <c r="I59" s="133"/>
      <c r="J59" s="133"/>
    </row>
    <row r="60" spans="5:10" s="97" customFormat="1" ht="15.75">
      <c r="E60" s="101"/>
      <c r="F60" s="101"/>
      <c r="G60" s="133"/>
      <c r="H60" s="133"/>
      <c r="I60" s="133"/>
      <c r="J60" s="133"/>
    </row>
    <row r="61" spans="5:10" s="97" customFormat="1" ht="15.75">
      <c r="E61" s="133"/>
      <c r="F61" s="133"/>
      <c r="G61" s="133"/>
      <c r="H61" s="133"/>
      <c r="I61" s="133"/>
      <c r="J61" s="133"/>
    </row>
    <row r="62" spans="5:10" s="97" customFormat="1" ht="15.75">
      <c r="E62" s="133"/>
      <c r="F62" s="133"/>
      <c r="G62" s="133"/>
      <c r="H62" s="133"/>
      <c r="I62" s="133"/>
      <c r="J62" s="133"/>
    </row>
    <row r="63" spans="5:10" s="97" customFormat="1" ht="15.75">
      <c r="E63" s="133"/>
      <c r="F63" s="133"/>
      <c r="G63" s="133"/>
      <c r="H63" s="133"/>
      <c r="I63" s="133"/>
      <c r="J63" s="133"/>
    </row>
    <row r="64" spans="5:10" s="97" customFormat="1" ht="15.75">
      <c r="E64" s="133"/>
      <c r="F64" s="133"/>
      <c r="G64" s="133"/>
      <c r="H64" s="133"/>
      <c r="I64" s="133"/>
      <c r="J64" s="133"/>
    </row>
    <row r="65" spans="5:10" s="97" customFormat="1" ht="15.75">
      <c r="E65" s="133"/>
      <c r="F65" s="133"/>
      <c r="G65" s="133"/>
      <c r="H65" s="133"/>
      <c r="I65" s="133"/>
      <c r="J65" s="133"/>
    </row>
    <row r="66" spans="5:10" s="97" customFormat="1" ht="15.75">
      <c r="E66" s="133"/>
      <c r="F66" s="133"/>
      <c r="G66" s="133"/>
      <c r="H66" s="133"/>
      <c r="I66" s="133"/>
      <c r="J66" s="133"/>
    </row>
    <row r="67" spans="5:10" s="97" customFormat="1" ht="15.75">
      <c r="E67" s="133"/>
      <c r="F67" s="133"/>
      <c r="G67" s="133"/>
      <c r="H67" s="133"/>
      <c r="I67" s="133"/>
      <c r="J67" s="133"/>
    </row>
    <row r="68" spans="5:10" s="97" customFormat="1" ht="15.75">
      <c r="E68" s="133"/>
      <c r="F68" s="133"/>
      <c r="G68" s="133"/>
      <c r="H68" s="133"/>
      <c r="I68" s="133"/>
      <c r="J68" s="133"/>
    </row>
    <row r="69" spans="5:10" s="97" customFormat="1" ht="15.75">
      <c r="E69" s="133"/>
      <c r="F69" s="133"/>
      <c r="G69" s="133"/>
      <c r="H69" s="133"/>
      <c r="I69" s="133"/>
      <c r="J69" s="133"/>
    </row>
    <row r="70" spans="5:10" s="97" customFormat="1" ht="15.75">
      <c r="E70" s="133"/>
      <c r="F70" s="133"/>
      <c r="G70" s="133"/>
      <c r="H70" s="133"/>
      <c r="I70" s="133"/>
      <c r="J70" s="133"/>
    </row>
    <row r="71" spans="5:10" s="97" customFormat="1" ht="15.75">
      <c r="E71" s="133"/>
      <c r="F71" s="133"/>
      <c r="G71" s="133"/>
      <c r="H71" s="133"/>
      <c r="I71" s="133"/>
      <c r="J71" s="133"/>
    </row>
    <row r="72" spans="5:10" s="97" customFormat="1" ht="15.75">
      <c r="E72" s="133"/>
      <c r="F72" s="133"/>
      <c r="G72" s="133"/>
      <c r="H72" s="133"/>
      <c r="I72" s="133"/>
      <c r="J72" s="133"/>
    </row>
    <row r="73" spans="5:10" s="97" customFormat="1" ht="15.75">
      <c r="E73" s="133"/>
      <c r="F73" s="133"/>
      <c r="G73" s="133"/>
      <c r="H73" s="133"/>
      <c r="I73" s="133"/>
      <c r="J73" s="133"/>
    </row>
    <row r="74" spans="5:10" s="97" customFormat="1" ht="15.75">
      <c r="E74" s="133"/>
      <c r="F74" s="133"/>
      <c r="G74" s="133"/>
      <c r="H74" s="133"/>
      <c r="I74" s="133"/>
      <c r="J74" s="133"/>
    </row>
    <row r="75" spans="5:10" s="97" customFormat="1" ht="15.75">
      <c r="E75" s="133"/>
      <c r="F75" s="133"/>
      <c r="G75" s="133"/>
      <c r="H75" s="133"/>
      <c r="I75" s="133"/>
      <c r="J75" s="133"/>
    </row>
    <row r="76" spans="5:10" s="97" customFormat="1" ht="15.75">
      <c r="E76" s="133"/>
      <c r="F76" s="133"/>
      <c r="G76" s="133"/>
      <c r="H76" s="133"/>
      <c r="I76" s="133"/>
      <c r="J76" s="133"/>
    </row>
    <row r="77" spans="5:10" s="97" customFormat="1" ht="15.75">
      <c r="E77" s="133"/>
      <c r="F77" s="133"/>
      <c r="G77" s="133"/>
      <c r="H77" s="133"/>
      <c r="I77" s="133"/>
      <c r="J77" s="133"/>
    </row>
    <row r="78" spans="5:10" s="97" customFormat="1" ht="15.75">
      <c r="E78" s="133"/>
      <c r="F78" s="133"/>
      <c r="G78" s="133"/>
      <c r="H78" s="133"/>
      <c r="I78" s="133"/>
      <c r="J78" s="133"/>
    </row>
    <row r="79" spans="5:10" s="97" customFormat="1" ht="15.75">
      <c r="E79" s="133"/>
      <c r="F79" s="133"/>
      <c r="G79" s="133"/>
      <c r="H79" s="133"/>
      <c r="I79" s="133"/>
      <c r="J79" s="133"/>
    </row>
    <row r="80" spans="5:10" s="97" customFormat="1" ht="15.75">
      <c r="E80" s="133"/>
      <c r="F80" s="133"/>
      <c r="G80" s="133"/>
      <c r="H80" s="133"/>
      <c r="I80" s="133"/>
      <c r="J80" s="133"/>
    </row>
    <row r="81" spans="5:10" s="97" customFormat="1" ht="15.75">
      <c r="E81" s="133"/>
      <c r="F81" s="133"/>
      <c r="G81" s="133"/>
      <c r="H81" s="133"/>
      <c r="I81" s="133"/>
      <c r="J81" s="133"/>
    </row>
    <row r="82" spans="5:10" s="97" customFormat="1" ht="15.75">
      <c r="E82" s="133"/>
      <c r="F82" s="133"/>
      <c r="G82" s="133"/>
      <c r="H82" s="133"/>
      <c r="I82" s="133"/>
      <c r="J82" s="133"/>
    </row>
    <row r="83" spans="5:10" s="97" customFormat="1" ht="15.75">
      <c r="E83" s="133"/>
      <c r="F83" s="133"/>
      <c r="G83" s="133"/>
      <c r="H83" s="133"/>
      <c r="I83" s="133"/>
      <c r="J83" s="133"/>
    </row>
    <row r="84" spans="5:10" s="97" customFormat="1" ht="15.75">
      <c r="E84" s="133"/>
      <c r="F84" s="133"/>
      <c r="G84" s="133"/>
      <c r="H84" s="133"/>
      <c r="I84" s="133"/>
      <c r="J84" s="133"/>
    </row>
    <row r="85" spans="5:10" s="97" customFormat="1" ht="15.75">
      <c r="E85" s="133"/>
      <c r="F85" s="133"/>
      <c r="G85" s="133"/>
      <c r="H85" s="133"/>
      <c r="I85" s="133"/>
      <c r="J85" s="133"/>
    </row>
    <row r="86" spans="5:10" s="97" customFormat="1" ht="15.75">
      <c r="E86" s="133"/>
      <c r="F86" s="133"/>
      <c r="G86" s="133"/>
      <c r="H86" s="133"/>
      <c r="I86" s="133"/>
      <c r="J86" s="133"/>
    </row>
    <row r="87" spans="5:10" s="97" customFormat="1" ht="15.75">
      <c r="E87" s="133"/>
      <c r="F87" s="133"/>
      <c r="G87" s="133"/>
      <c r="H87" s="133"/>
      <c r="I87" s="133"/>
      <c r="J87" s="133"/>
    </row>
    <row r="88" spans="5:10" s="97" customFormat="1" ht="15.75">
      <c r="E88" s="133"/>
      <c r="F88" s="133"/>
      <c r="G88" s="133"/>
      <c r="H88" s="133"/>
      <c r="I88" s="133"/>
      <c r="J88" s="133"/>
    </row>
    <row r="89" spans="5:10" s="97" customFormat="1" ht="15.75">
      <c r="E89" s="133"/>
      <c r="F89" s="133"/>
      <c r="G89" s="133"/>
      <c r="H89" s="133"/>
      <c r="I89" s="133"/>
      <c r="J89" s="133"/>
    </row>
    <row r="90" spans="5:10" s="97" customFormat="1" ht="15.75">
      <c r="E90" s="133"/>
      <c r="F90" s="133"/>
      <c r="G90" s="133"/>
      <c r="H90" s="133"/>
      <c r="I90" s="133"/>
      <c r="J90" s="133"/>
    </row>
    <row r="91" spans="5:10" s="97" customFormat="1" ht="15.75">
      <c r="E91" s="133"/>
      <c r="F91" s="133"/>
      <c r="G91" s="133"/>
      <c r="H91" s="133"/>
      <c r="I91" s="133"/>
      <c r="J91" s="133"/>
    </row>
    <row r="92" spans="5:10" s="97" customFormat="1" ht="15.75">
      <c r="E92" s="133"/>
      <c r="F92" s="133"/>
      <c r="G92" s="133"/>
      <c r="H92" s="133"/>
      <c r="I92" s="133"/>
      <c r="J92" s="133"/>
    </row>
    <row r="93" spans="5:10" s="97" customFormat="1" ht="15.75">
      <c r="E93" s="133"/>
      <c r="F93" s="133"/>
      <c r="G93" s="133"/>
      <c r="H93" s="133"/>
      <c r="I93" s="133"/>
      <c r="J93" s="133"/>
    </row>
    <row r="94" spans="5:10" s="97" customFormat="1" ht="15.75">
      <c r="E94" s="133"/>
      <c r="F94" s="133"/>
      <c r="G94" s="133"/>
      <c r="H94" s="133"/>
      <c r="I94" s="133"/>
      <c r="J94" s="133"/>
    </row>
    <row r="95" spans="5:10" s="97" customFormat="1" ht="15.75">
      <c r="E95" s="133"/>
      <c r="F95" s="133"/>
      <c r="G95" s="133"/>
      <c r="H95" s="133"/>
      <c r="I95" s="133"/>
      <c r="J95" s="133"/>
    </row>
    <row r="96" spans="5:10" s="97" customFormat="1" ht="15.75">
      <c r="E96" s="133"/>
      <c r="F96" s="133"/>
      <c r="G96" s="133"/>
      <c r="H96" s="133"/>
      <c r="I96" s="133"/>
      <c r="J96" s="133"/>
    </row>
    <row r="97" spans="5:10" s="97" customFormat="1" ht="15.75">
      <c r="E97" s="133"/>
      <c r="F97" s="133"/>
      <c r="G97" s="133"/>
      <c r="H97" s="133"/>
      <c r="I97" s="133"/>
      <c r="J97" s="133"/>
    </row>
    <row r="98" spans="5:10" s="97" customFormat="1" ht="15.75">
      <c r="E98" s="133"/>
      <c r="F98" s="133"/>
      <c r="G98" s="133"/>
      <c r="H98" s="133"/>
      <c r="I98" s="133"/>
      <c r="J98" s="133"/>
    </row>
    <row r="99" spans="5:10" s="97" customFormat="1" ht="15.75">
      <c r="E99" s="133"/>
      <c r="F99" s="133"/>
      <c r="G99" s="133"/>
      <c r="H99" s="133"/>
      <c r="I99" s="133"/>
      <c r="J99" s="133"/>
    </row>
    <row r="100" spans="5:10" s="97" customFormat="1" ht="15.75">
      <c r="E100" s="133"/>
      <c r="F100" s="133"/>
      <c r="G100" s="133"/>
      <c r="H100" s="133"/>
      <c r="I100" s="133"/>
      <c r="J100" s="133"/>
    </row>
    <row r="101" spans="5:10" s="97" customFormat="1" ht="15.75">
      <c r="E101" s="133"/>
      <c r="F101" s="133"/>
      <c r="G101" s="133"/>
      <c r="H101" s="133"/>
      <c r="I101" s="133"/>
      <c r="J101" s="133"/>
    </row>
    <row r="102" spans="5:10" s="97" customFormat="1" ht="15.75">
      <c r="E102" s="133"/>
      <c r="F102" s="133"/>
      <c r="G102" s="133"/>
      <c r="H102" s="133"/>
      <c r="I102" s="133"/>
      <c r="J102" s="133"/>
    </row>
    <row r="103" spans="5:10" s="97" customFormat="1" ht="15.75">
      <c r="E103" s="133"/>
      <c r="F103" s="133"/>
      <c r="G103" s="133"/>
      <c r="H103" s="133"/>
      <c r="I103" s="133"/>
      <c r="J103" s="133"/>
    </row>
    <row r="104" spans="5:10" s="97" customFormat="1" ht="15.75">
      <c r="E104" s="133"/>
      <c r="F104" s="133"/>
      <c r="G104" s="133"/>
      <c r="H104" s="133"/>
      <c r="I104" s="133"/>
      <c r="J104" s="133"/>
    </row>
    <row r="105" spans="5:10" s="97" customFormat="1" ht="15.75">
      <c r="E105" s="133"/>
      <c r="F105" s="133"/>
      <c r="G105" s="133"/>
      <c r="H105" s="133"/>
      <c r="I105" s="133"/>
      <c r="J105" s="133"/>
    </row>
    <row r="106" spans="5:10" s="97" customFormat="1" ht="15.75">
      <c r="E106" s="133"/>
      <c r="F106" s="133"/>
      <c r="G106" s="133"/>
      <c r="H106" s="133"/>
      <c r="I106" s="133"/>
      <c r="J106" s="133"/>
    </row>
    <row r="107" spans="5:10" s="97" customFormat="1" ht="15.75">
      <c r="E107" s="133"/>
      <c r="F107" s="133"/>
      <c r="G107" s="133"/>
      <c r="H107" s="133"/>
      <c r="I107" s="133"/>
      <c r="J107" s="133"/>
    </row>
    <row r="108" spans="5:10" s="97" customFormat="1" ht="15.75">
      <c r="E108" s="133"/>
      <c r="F108" s="133"/>
      <c r="G108" s="133"/>
      <c r="H108" s="133"/>
      <c r="I108" s="133"/>
      <c r="J108" s="133"/>
    </row>
    <row r="109" spans="5:10" s="97" customFormat="1" ht="15.75">
      <c r="E109" s="133"/>
      <c r="F109" s="133"/>
      <c r="G109" s="133"/>
      <c r="H109" s="133"/>
      <c r="I109" s="133"/>
      <c r="J109" s="133"/>
    </row>
    <row r="110" spans="5:10" s="97" customFormat="1" ht="15.75">
      <c r="E110" s="133"/>
      <c r="F110" s="133"/>
      <c r="G110" s="133"/>
      <c r="H110" s="133"/>
      <c r="I110" s="133"/>
      <c r="J110" s="133"/>
    </row>
    <row r="111" spans="5:10" s="97" customFormat="1" ht="15.75">
      <c r="E111" s="133"/>
      <c r="F111" s="133"/>
      <c r="G111" s="133"/>
      <c r="H111" s="133"/>
      <c r="I111" s="133"/>
      <c r="J111" s="133"/>
    </row>
    <row r="112" spans="5:10" s="97" customFormat="1" ht="15.75">
      <c r="E112" s="133"/>
      <c r="F112" s="133"/>
      <c r="G112" s="133"/>
      <c r="H112" s="133"/>
      <c r="I112" s="133"/>
      <c r="J112" s="133"/>
    </row>
    <row r="113" spans="5:10" s="97" customFormat="1" ht="15.75">
      <c r="E113" s="133"/>
      <c r="F113" s="133"/>
      <c r="G113" s="133"/>
      <c r="H113" s="133"/>
      <c r="I113" s="133"/>
      <c r="J113" s="133"/>
    </row>
    <row r="114" spans="5:10" s="97" customFormat="1" ht="15.75">
      <c r="E114" s="133"/>
      <c r="F114" s="133"/>
      <c r="G114" s="133"/>
      <c r="H114" s="133"/>
      <c r="I114" s="133"/>
      <c r="J114" s="133"/>
    </row>
    <row r="115" spans="5:10" s="97" customFormat="1" ht="15.75">
      <c r="E115" s="133"/>
      <c r="F115" s="133"/>
      <c r="G115" s="133"/>
      <c r="H115" s="133"/>
      <c r="I115" s="133"/>
      <c r="J115" s="133"/>
    </row>
    <row r="116" spans="5:10" s="97" customFormat="1" ht="15.75">
      <c r="E116" s="133"/>
      <c r="F116" s="133"/>
      <c r="G116" s="133"/>
      <c r="H116" s="133"/>
      <c r="I116" s="133"/>
      <c r="J116" s="133"/>
    </row>
    <row r="117" spans="5:10" s="97" customFormat="1" ht="15.75">
      <c r="E117" s="133"/>
      <c r="F117" s="133"/>
      <c r="G117" s="133"/>
      <c r="H117" s="133"/>
      <c r="I117" s="133"/>
      <c r="J117" s="133"/>
    </row>
    <row r="118" spans="5:10" s="97" customFormat="1" ht="15.75">
      <c r="E118" s="133"/>
      <c r="F118" s="133"/>
      <c r="G118" s="133"/>
      <c r="H118" s="133"/>
      <c r="I118" s="133"/>
      <c r="J118" s="133"/>
    </row>
    <row r="119" spans="5:10" s="97" customFormat="1" ht="15.75">
      <c r="E119" s="133"/>
      <c r="F119" s="133"/>
      <c r="G119" s="133"/>
      <c r="H119" s="133"/>
      <c r="I119" s="133"/>
      <c r="J119" s="133"/>
    </row>
    <row r="120" spans="5:10" s="97" customFormat="1" ht="15.75">
      <c r="E120" s="133"/>
      <c r="F120" s="133"/>
      <c r="G120" s="133"/>
      <c r="H120" s="133"/>
      <c r="I120" s="133"/>
      <c r="J120" s="133"/>
    </row>
    <row r="121" spans="5:10" s="97" customFormat="1" ht="15.75">
      <c r="E121" s="133"/>
      <c r="F121" s="133"/>
      <c r="G121" s="133"/>
      <c r="H121" s="133"/>
      <c r="I121" s="133"/>
      <c r="J121" s="133"/>
    </row>
    <row r="122" spans="5:10" s="97" customFormat="1" ht="15.75">
      <c r="E122" s="133"/>
      <c r="F122" s="133"/>
      <c r="G122" s="133"/>
      <c r="H122" s="133"/>
      <c r="I122" s="133"/>
      <c r="J122" s="133"/>
    </row>
    <row r="123" spans="5:10" s="97" customFormat="1" ht="15.75">
      <c r="E123" s="133"/>
      <c r="F123" s="133"/>
      <c r="G123" s="133"/>
      <c r="H123" s="133"/>
      <c r="I123" s="133"/>
      <c r="J123" s="133"/>
    </row>
    <row r="124" spans="5:10" s="97" customFormat="1" ht="15.75">
      <c r="E124" s="133"/>
      <c r="F124" s="133"/>
      <c r="G124" s="133"/>
      <c r="H124" s="133"/>
      <c r="I124" s="133"/>
      <c r="J124" s="133"/>
    </row>
    <row r="125" spans="5:10" s="97" customFormat="1" ht="15.75">
      <c r="E125" s="133"/>
      <c r="F125" s="133"/>
      <c r="G125" s="133"/>
      <c r="H125" s="133"/>
      <c r="I125" s="133"/>
      <c r="J125" s="133"/>
    </row>
    <row r="126" spans="5:10" s="97" customFormat="1" ht="15.75">
      <c r="E126" s="133"/>
      <c r="F126" s="133"/>
      <c r="G126" s="133"/>
      <c r="H126" s="133"/>
      <c r="I126" s="133"/>
      <c r="J126" s="133"/>
    </row>
    <row r="127" spans="5:10" s="97" customFormat="1" ht="15.75">
      <c r="E127" s="133"/>
      <c r="F127" s="133"/>
      <c r="G127" s="133"/>
      <c r="H127" s="133"/>
      <c r="I127" s="133"/>
      <c r="J127" s="133"/>
    </row>
    <row r="128" spans="5:10" s="97" customFormat="1" ht="15.75">
      <c r="E128" s="133"/>
      <c r="F128" s="133"/>
      <c r="G128" s="133"/>
      <c r="H128" s="133"/>
      <c r="I128" s="133"/>
      <c r="J128" s="133"/>
    </row>
    <row r="129" spans="5:10" s="97" customFormat="1" ht="15.75">
      <c r="E129" s="133"/>
      <c r="F129" s="133"/>
      <c r="G129" s="133"/>
      <c r="H129" s="133"/>
      <c r="I129" s="133"/>
      <c r="J129" s="133"/>
    </row>
    <row r="130" spans="5:10" s="97" customFormat="1" ht="15.75">
      <c r="E130" s="133"/>
      <c r="F130" s="133"/>
      <c r="G130" s="133"/>
      <c r="H130" s="133"/>
      <c r="I130" s="133"/>
      <c r="J130" s="133"/>
    </row>
    <row r="131" spans="5:10" s="97" customFormat="1" ht="15.75">
      <c r="E131" s="133"/>
      <c r="F131" s="133"/>
      <c r="G131" s="133"/>
      <c r="H131" s="133"/>
      <c r="I131" s="133"/>
      <c r="J131" s="133"/>
    </row>
    <row r="132" spans="5:10" s="97" customFormat="1" ht="15.75">
      <c r="E132" s="133"/>
      <c r="F132" s="133"/>
      <c r="G132" s="133"/>
      <c r="H132" s="133"/>
      <c r="I132" s="133"/>
      <c r="J132" s="133"/>
    </row>
    <row r="133" spans="5:10" s="97" customFormat="1" ht="15.75">
      <c r="E133" s="133"/>
      <c r="F133" s="133"/>
      <c r="G133" s="133"/>
      <c r="H133" s="133"/>
      <c r="I133" s="133"/>
      <c r="J133" s="133"/>
    </row>
    <row r="134" spans="5:10" s="97" customFormat="1" ht="15.75">
      <c r="E134" s="133"/>
      <c r="F134" s="133"/>
      <c r="G134" s="133"/>
      <c r="H134" s="133"/>
      <c r="I134" s="133"/>
      <c r="J134" s="133"/>
    </row>
    <row r="135" spans="5:10" s="97" customFormat="1" ht="15.75">
      <c r="E135" s="133"/>
      <c r="F135" s="133"/>
      <c r="G135" s="133"/>
      <c r="H135" s="133"/>
      <c r="I135" s="133"/>
      <c r="J135" s="133"/>
    </row>
    <row r="136" spans="5:10" s="97" customFormat="1" ht="15.75">
      <c r="E136" s="133"/>
      <c r="F136" s="133"/>
      <c r="G136" s="133"/>
      <c r="H136" s="133"/>
      <c r="I136" s="133"/>
      <c r="J136" s="133"/>
    </row>
    <row r="137" spans="5:10" s="97" customFormat="1" ht="15.75">
      <c r="E137" s="133"/>
      <c r="F137" s="133"/>
      <c r="G137" s="133"/>
      <c r="H137" s="133"/>
      <c r="I137" s="133"/>
      <c r="J137" s="133"/>
    </row>
    <row r="138" spans="5:10" s="97" customFormat="1" ht="15.75">
      <c r="E138" s="133"/>
      <c r="F138" s="133"/>
      <c r="G138" s="133"/>
      <c r="H138" s="133"/>
      <c r="I138" s="133"/>
      <c r="J138" s="133"/>
    </row>
    <row r="139" spans="5:10" s="97" customFormat="1" ht="15.75">
      <c r="E139" s="133"/>
      <c r="F139" s="133"/>
      <c r="G139" s="133"/>
      <c r="H139" s="133"/>
      <c r="I139" s="133"/>
      <c r="J139" s="133"/>
    </row>
    <row r="140" spans="5:10" s="97" customFormat="1" ht="15.75">
      <c r="E140" s="133"/>
      <c r="F140" s="133"/>
      <c r="G140" s="133"/>
      <c r="H140" s="133"/>
      <c r="I140" s="133"/>
      <c r="J140" s="133"/>
    </row>
    <row r="141" spans="5:10" s="97" customFormat="1" ht="15.75">
      <c r="E141" s="133"/>
      <c r="F141" s="133"/>
      <c r="G141" s="133"/>
      <c r="H141" s="133"/>
      <c r="I141" s="133"/>
      <c r="J141" s="133"/>
    </row>
    <row r="142" spans="5:10" s="97" customFormat="1" ht="15.75">
      <c r="E142" s="133"/>
      <c r="F142" s="133"/>
      <c r="G142" s="133"/>
      <c r="H142" s="133"/>
      <c r="I142" s="133"/>
      <c r="J142" s="133"/>
    </row>
    <row r="143" spans="5:10" s="97" customFormat="1" ht="15.75">
      <c r="E143" s="133"/>
      <c r="F143" s="133"/>
      <c r="G143" s="133"/>
      <c r="H143" s="133"/>
      <c r="I143" s="133"/>
      <c r="J143" s="133"/>
    </row>
    <row r="144" spans="5:10" s="97" customFormat="1" ht="15.75">
      <c r="E144" s="133"/>
      <c r="F144" s="133"/>
      <c r="G144" s="133"/>
      <c r="H144" s="133"/>
      <c r="I144" s="133"/>
      <c r="J144" s="133"/>
    </row>
    <row r="145" spans="5:10" s="97" customFormat="1" ht="15.75">
      <c r="E145" s="133"/>
      <c r="F145" s="133"/>
      <c r="G145" s="133"/>
      <c r="H145" s="133"/>
      <c r="I145" s="133"/>
      <c r="J145" s="133"/>
    </row>
    <row r="146" spans="5:10" s="97" customFormat="1" ht="15.75">
      <c r="E146" s="133"/>
      <c r="F146" s="133"/>
      <c r="G146" s="133"/>
      <c r="H146" s="133"/>
      <c r="I146" s="133"/>
      <c r="J146" s="133"/>
    </row>
    <row r="147" spans="5:10" s="97" customFormat="1" ht="15.75">
      <c r="E147" s="133"/>
      <c r="F147" s="133"/>
      <c r="G147" s="133"/>
      <c r="H147" s="133"/>
      <c r="I147" s="133"/>
      <c r="J147" s="133"/>
    </row>
    <row r="148" spans="5:10" s="97" customFormat="1" ht="15.75">
      <c r="E148" s="133"/>
      <c r="F148" s="133"/>
      <c r="G148" s="133"/>
      <c r="H148" s="133"/>
      <c r="I148" s="133"/>
      <c r="J148" s="133"/>
    </row>
    <row r="149" spans="5:10" s="97" customFormat="1" ht="15.75">
      <c r="E149" s="133"/>
      <c r="F149" s="133"/>
      <c r="G149" s="133"/>
      <c r="H149" s="133"/>
      <c r="I149" s="133"/>
      <c r="J149" s="133"/>
    </row>
    <row r="150" spans="5:10" s="97" customFormat="1" ht="15.75">
      <c r="E150" s="133"/>
      <c r="F150" s="133"/>
      <c r="G150" s="133"/>
      <c r="H150" s="133"/>
      <c r="I150" s="133"/>
      <c r="J150" s="133"/>
    </row>
    <row r="151" spans="5:10" s="97" customFormat="1" ht="15.75">
      <c r="E151" s="133"/>
      <c r="F151" s="133"/>
      <c r="G151" s="133"/>
      <c r="H151" s="133"/>
      <c r="I151" s="133"/>
      <c r="J151" s="133"/>
    </row>
    <row r="152" spans="5:10" s="97" customFormat="1" ht="15.75">
      <c r="E152" s="133"/>
      <c r="F152" s="133"/>
      <c r="G152" s="133"/>
      <c r="H152" s="133"/>
      <c r="I152" s="133"/>
      <c r="J152" s="133"/>
    </row>
    <row r="153" spans="5:10" s="97" customFormat="1" ht="15.75">
      <c r="E153" s="133"/>
      <c r="F153" s="133"/>
      <c r="G153" s="133"/>
      <c r="H153" s="133"/>
      <c r="I153" s="133"/>
      <c r="J153" s="133"/>
    </row>
    <row r="154" spans="5:10" s="97" customFormat="1" ht="15.75">
      <c r="E154" s="133"/>
      <c r="F154" s="133"/>
      <c r="G154" s="133"/>
      <c r="H154" s="133"/>
      <c r="I154" s="133"/>
      <c r="J154" s="133"/>
    </row>
    <row r="155" spans="5:10" s="97" customFormat="1" ht="15.75">
      <c r="E155" s="133"/>
      <c r="F155" s="133"/>
      <c r="G155" s="133"/>
      <c r="H155" s="133"/>
      <c r="I155" s="133"/>
      <c r="J155" s="133"/>
    </row>
    <row r="156" spans="5:10" s="97" customFormat="1" ht="15.75">
      <c r="E156" s="133"/>
      <c r="F156" s="133"/>
      <c r="G156" s="133"/>
      <c r="H156" s="133"/>
      <c r="I156" s="133"/>
      <c r="J156" s="133"/>
    </row>
    <row r="157" spans="5:10" s="97" customFormat="1" ht="15.75">
      <c r="E157" s="133"/>
      <c r="F157" s="133"/>
      <c r="G157" s="133"/>
      <c r="H157" s="133"/>
      <c r="I157" s="133"/>
      <c r="J157" s="133"/>
    </row>
    <row r="158" spans="5:10" s="97" customFormat="1" ht="15.75">
      <c r="E158" s="133"/>
      <c r="F158" s="133"/>
      <c r="G158" s="133"/>
      <c r="H158" s="133"/>
      <c r="I158" s="133"/>
      <c r="J158" s="133"/>
    </row>
    <row r="159" spans="5:10" s="97" customFormat="1" ht="15.75">
      <c r="E159" s="133"/>
      <c r="F159" s="133"/>
      <c r="G159" s="133"/>
      <c r="H159" s="133"/>
      <c r="I159" s="133"/>
      <c r="J159" s="133"/>
    </row>
    <row r="160" spans="5:10" s="97" customFormat="1" ht="15.75">
      <c r="E160" s="133"/>
      <c r="F160" s="133"/>
      <c r="G160" s="133"/>
      <c r="H160" s="133"/>
      <c r="I160" s="133"/>
      <c r="J160" s="133"/>
    </row>
    <row r="161" spans="5:10" s="97" customFormat="1" ht="15.75">
      <c r="E161" s="133"/>
      <c r="F161" s="133"/>
      <c r="G161" s="133"/>
      <c r="H161" s="133"/>
      <c r="I161" s="133"/>
      <c r="J161" s="133"/>
    </row>
    <row r="162" spans="5:10" s="97" customFormat="1" ht="15.75">
      <c r="E162" s="133"/>
      <c r="F162" s="133"/>
      <c r="G162" s="133"/>
      <c r="H162" s="133"/>
      <c r="I162" s="133"/>
      <c r="J162" s="133"/>
    </row>
    <row r="163" spans="5:10" s="97" customFormat="1" ht="15.75">
      <c r="E163" s="133"/>
      <c r="F163" s="133"/>
      <c r="G163" s="133"/>
      <c r="H163" s="133"/>
      <c r="I163" s="133"/>
      <c r="J163" s="133"/>
    </row>
    <row r="164" spans="5:10" s="97" customFormat="1" ht="15.75">
      <c r="E164" s="133"/>
      <c r="F164" s="133"/>
      <c r="G164" s="133"/>
      <c r="H164" s="133"/>
      <c r="I164" s="133"/>
      <c r="J164" s="133"/>
    </row>
    <row r="165" spans="5:10" s="97" customFormat="1" ht="15.75">
      <c r="E165" s="133"/>
      <c r="F165" s="133"/>
      <c r="G165" s="133"/>
      <c r="H165" s="133"/>
      <c r="I165" s="133"/>
      <c r="J165" s="133"/>
    </row>
    <row r="166" spans="5:10" s="97" customFormat="1" ht="15.75">
      <c r="E166" s="133"/>
      <c r="F166" s="133"/>
      <c r="G166" s="133"/>
      <c r="H166" s="133"/>
      <c r="I166" s="133"/>
      <c r="J166" s="133"/>
    </row>
    <row r="167" spans="5:10" s="97" customFormat="1" ht="15.75">
      <c r="E167" s="133"/>
      <c r="F167" s="133"/>
      <c r="G167" s="133"/>
      <c r="H167" s="133"/>
      <c r="I167" s="133"/>
      <c r="J167" s="133"/>
    </row>
    <row r="168" spans="5:10" s="97" customFormat="1" ht="15.75">
      <c r="E168" s="133"/>
      <c r="F168" s="133"/>
      <c r="G168" s="133"/>
      <c r="H168" s="133"/>
      <c r="I168" s="133"/>
      <c r="J168" s="133"/>
    </row>
    <row r="169" spans="5:10" s="97" customFormat="1" ht="15.75">
      <c r="E169" s="133"/>
      <c r="F169" s="133"/>
      <c r="G169" s="133"/>
      <c r="H169" s="133"/>
      <c r="I169" s="133"/>
      <c r="J169" s="133"/>
    </row>
    <row r="170" spans="5:10" s="97" customFormat="1" ht="15.75">
      <c r="E170" s="133"/>
      <c r="F170" s="133"/>
      <c r="G170" s="133"/>
      <c r="H170" s="133"/>
      <c r="I170" s="133"/>
      <c r="J170" s="133"/>
    </row>
    <row r="171" spans="5:10" s="97" customFormat="1" ht="15.75">
      <c r="E171" s="133"/>
      <c r="F171" s="133"/>
      <c r="G171" s="133"/>
      <c r="H171" s="133"/>
      <c r="I171" s="133"/>
      <c r="J171" s="133"/>
    </row>
    <row r="172" spans="5:10" s="97" customFormat="1" ht="15.75">
      <c r="E172" s="133"/>
      <c r="F172" s="133"/>
      <c r="G172" s="133"/>
      <c r="H172" s="133"/>
      <c r="I172" s="133"/>
      <c r="J172" s="133"/>
    </row>
    <row r="173" spans="5:10" s="97" customFormat="1" ht="15.75">
      <c r="E173" s="133"/>
      <c r="F173" s="133"/>
      <c r="G173" s="133"/>
      <c r="H173" s="133"/>
      <c r="I173" s="133"/>
      <c r="J173" s="133"/>
    </row>
    <row r="174" spans="5:10" s="97" customFormat="1" ht="15.75">
      <c r="E174" s="133"/>
      <c r="F174" s="133"/>
      <c r="G174" s="133"/>
      <c r="H174" s="133"/>
      <c r="I174" s="133"/>
      <c r="J174" s="133"/>
    </row>
    <row r="175" spans="5:10" s="97" customFormat="1" ht="15.75">
      <c r="E175" s="133"/>
      <c r="F175" s="133"/>
      <c r="G175" s="133"/>
      <c r="H175" s="133"/>
      <c r="I175" s="133"/>
      <c r="J175" s="133"/>
    </row>
    <row r="176" spans="5:10" s="97" customFormat="1" ht="15.75">
      <c r="E176" s="133"/>
      <c r="F176" s="133"/>
      <c r="G176" s="133"/>
      <c r="H176" s="133"/>
      <c r="I176" s="133"/>
      <c r="J176" s="133"/>
    </row>
    <row r="177" spans="5:10" s="97" customFormat="1" ht="15.75">
      <c r="E177" s="133"/>
      <c r="F177" s="133"/>
      <c r="G177" s="133"/>
      <c r="H177" s="133"/>
      <c r="I177" s="133"/>
      <c r="J177" s="133"/>
    </row>
    <row r="178" spans="5:10" s="97" customFormat="1" ht="15.75">
      <c r="E178" s="133"/>
      <c r="F178" s="133"/>
      <c r="G178" s="133"/>
      <c r="H178" s="133"/>
      <c r="I178" s="133"/>
      <c r="J178" s="133"/>
    </row>
    <row r="179" spans="5:10" s="97" customFormat="1" ht="15.75">
      <c r="E179" s="133"/>
      <c r="F179" s="133"/>
      <c r="G179" s="133"/>
      <c r="H179" s="133"/>
      <c r="I179" s="133"/>
      <c r="J179" s="133"/>
    </row>
    <row r="180" spans="5:10" s="97" customFormat="1" ht="15.75">
      <c r="E180" s="133"/>
      <c r="F180" s="133"/>
      <c r="G180" s="133"/>
      <c r="H180" s="133"/>
      <c r="I180" s="133"/>
      <c r="J180" s="133"/>
    </row>
    <row r="181" spans="5:10" s="97" customFormat="1" ht="15.75">
      <c r="E181" s="133"/>
      <c r="F181" s="133"/>
      <c r="G181" s="133"/>
      <c r="H181" s="133"/>
      <c r="I181" s="133"/>
      <c r="J181" s="133"/>
    </row>
    <row r="182" spans="5:10" s="97" customFormat="1" ht="15.75">
      <c r="E182" s="133"/>
      <c r="F182" s="133"/>
      <c r="G182" s="133"/>
      <c r="H182" s="133"/>
      <c r="I182" s="133"/>
      <c r="J182" s="133"/>
    </row>
    <row r="183" spans="5:10" s="97" customFormat="1" ht="15.75">
      <c r="E183" s="133"/>
      <c r="F183" s="133"/>
      <c r="G183" s="133"/>
      <c r="H183" s="133"/>
      <c r="I183" s="133"/>
      <c r="J183" s="133"/>
    </row>
    <row r="184" spans="5:10" s="97" customFormat="1" ht="15.75">
      <c r="E184" s="133"/>
      <c r="F184" s="133"/>
      <c r="G184" s="133"/>
      <c r="H184" s="133"/>
      <c r="I184" s="133"/>
      <c r="J184" s="133"/>
    </row>
    <row r="185" spans="5:10" s="97" customFormat="1" ht="15.75">
      <c r="E185" s="133"/>
      <c r="F185" s="133"/>
      <c r="G185" s="133"/>
      <c r="H185" s="133"/>
      <c r="I185" s="133"/>
      <c r="J185" s="133"/>
    </row>
    <row r="186" spans="5:10" s="97" customFormat="1" ht="15.75">
      <c r="E186" s="133"/>
      <c r="F186" s="133"/>
      <c r="G186" s="133"/>
      <c r="H186" s="133"/>
      <c r="I186" s="133"/>
      <c r="J186" s="133"/>
    </row>
    <row r="187" spans="5:10" s="97" customFormat="1" ht="15.75">
      <c r="E187" s="133"/>
      <c r="F187" s="133"/>
      <c r="G187" s="133"/>
      <c r="H187" s="133"/>
      <c r="I187" s="133"/>
      <c r="J187" s="133"/>
    </row>
    <row r="188" spans="5:10" s="97" customFormat="1" ht="15.75">
      <c r="E188" s="133"/>
      <c r="F188" s="133"/>
      <c r="G188" s="133"/>
      <c r="H188" s="133"/>
      <c r="I188" s="133"/>
      <c r="J188" s="133"/>
    </row>
    <row r="189" spans="5:10" s="97" customFormat="1" ht="15.75">
      <c r="E189" s="133"/>
      <c r="F189" s="133"/>
      <c r="G189" s="133"/>
      <c r="H189" s="133"/>
      <c r="I189" s="133"/>
      <c r="J189" s="133"/>
    </row>
    <row r="190" spans="5:10" s="97" customFormat="1" ht="15.75">
      <c r="E190" s="133"/>
      <c r="F190" s="133"/>
      <c r="G190" s="133"/>
      <c r="H190" s="133"/>
      <c r="I190" s="133"/>
      <c r="J190" s="133"/>
    </row>
    <row r="191" spans="5:10" s="97" customFormat="1" ht="15.75">
      <c r="E191" s="133"/>
      <c r="F191" s="133"/>
      <c r="G191" s="133"/>
      <c r="H191" s="133"/>
      <c r="I191" s="133"/>
      <c r="J191" s="133"/>
    </row>
    <row r="192" spans="5:10" s="97" customFormat="1" ht="15.75">
      <c r="E192" s="133"/>
      <c r="F192" s="133"/>
      <c r="G192" s="133"/>
      <c r="H192" s="133"/>
      <c r="I192" s="133"/>
      <c r="J192" s="133"/>
    </row>
    <row r="193" spans="5:10" s="97" customFormat="1" ht="15.75">
      <c r="E193" s="133"/>
      <c r="F193" s="133"/>
      <c r="G193" s="133"/>
      <c r="H193" s="133"/>
      <c r="I193" s="133"/>
      <c r="J193" s="133"/>
    </row>
    <row r="194" spans="5:10" s="97" customFormat="1" ht="15.75">
      <c r="E194" s="133"/>
      <c r="F194" s="133"/>
      <c r="G194" s="133"/>
      <c r="H194" s="133"/>
      <c r="I194" s="133"/>
      <c r="J194" s="133"/>
    </row>
    <row r="195" spans="5:10" s="97" customFormat="1" ht="15.75">
      <c r="E195" s="133"/>
      <c r="F195" s="133"/>
      <c r="G195" s="133"/>
      <c r="H195" s="133"/>
      <c r="I195" s="133"/>
      <c r="J195" s="133"/>
    </row>
    <row r="196" spans="5:10" s="97" customFormat="1" ht="15.75">
      <c r="E196" s="133"/>
      <c r="F196" s="133"/>
      <c r="G196" s="133"/>
      <c r="H196" s="133"/>
      <c r="I196" s="133"/>
      <c r="J196" s="133"/>
    </row>
    <row r="197" spans="5:10" s="97" customFormat="1" ht="15.75">
      <c r="E197" s="133"/>
      <c r="F197" s="133"/>
      <c r="G197" s="133"/>
      <c r="H197" s="133"/>
      <c r="I197" s="133"/>
      <c r="J197" s="133"/>
    </row>
    <row r="198" spans="5:10" s="97" customFormat="1" ht="15.75">
      <c r="E198" s="133"/>
      <c r="F198" s="133"/>
      <c r="G198" s="133"/>
      <c r="H198" s="133"/>
      <c r="I198" s="133"/>
      <c r="J198" s="133"/>
    </row>
    <row r="199" spans="5:10" s="97" customFormat="1" ht="15.75">
      <c r="E199" s="133"/>
      <c r="F199" s="133"/>
      <c r="G199" s="133"/>
      <c r="H199" s="133"/>
      <c r="I199" s="133"/>
      <c r="J199" s="133"/>
    </row>
    <row r="200" spans="5:10" s="97" customFormat="1" ht="15.75">
      <c r="E200" s="133"/>
      <c r="F200" s="133"/>
      <c r="G200" s="133"/>
      <c r="H200" s="133"/>
      <c r="I200" s="133"/>
      <c r="J200" s="133"/>
    </row>
    <row r="201" spans="5:10" s="97" customFormat="1" ht="15.75">
      <c r="E201" s="133"/>
      <c r="F201" s="133"/>
      <c r="G201" s="133"/>
      <c r="H201" s="133"/>
      <c r="I201" s="133"/>
      <c r="J201" s="133"/>
    </row>
    <row r="202" spans="5:10" s="97" customFormat="1" ht="15.75">
      <c r="E202" s="133"/>
      <c r="F202" s="133"/>
      <c r="G202" s="133"/>
      <c r="H202" s="133"/>
      <c r="I202" s="133"/>
      <c r="J202" s="133"/>
    </row>
    <row r="203" spans="5:10" s="97" customFormat="1" ht="15.75">
      <c r="E203" s="133"/>
      <c r="F203" s="133"/>
      <c r="G203" s="133"/>
      <c r="H203" s="133"/>
      <c r="I203" s="133"/>
      <c r="J203" s="133"/>
    </row>
    <row r="204" spans="5:10" s="97" customFormat="1" ht="15.75">
      <c r="E204" s="133"/>
      <c r="F204" s="133"/>
      <c r="G204" s="133"/>
      <c r="H204" s="133"/>
      <c r="I204" s="133"/>
      <c r="J204" s="133"/>
    </row>
    <row r="205" spans="5:10" s="97" customFormat="1" ht="15.75">
      <c r="E205" s="133"/>
      <c r="F205" s="133"/>
      <c r="G205" s="133"/>
      <c r="H205" s="133"/>
      <c r="I205" s="133"/>
      <c r="J205" s="133"/>
    </row>
    <row r="206" spans="5:10" s="97" customFormat="1" ht="15.75">
      <c r="E206" s="133"/>
      <c r="F206" s="133"/>
      <c r="G206" s="133"/>
      <c r="H206" s="133"/>
      <c r="I206" s="133"/>
      <c r="J206" s="133"/>
    </row>
    <row r="207" spans="5:10" s="97" customFormat="1" ht="15.75">
      <c r="E207" s="133"/>
      <c r="F207" s="133"/>
      <c r="G207" s="133"/>
      <c r="H207" s="133"/>
      <c r="I207" s="133"/>
      <c r="J207" s="133"/>
    </row>
    <row r="208" spans="5:10" s="97" customFormat="1" ht="15.75">
      <c r="E208" s="133"/>
      <c r="F208" s="133"/>
      <c r="G208" s="133"/>
      <c r="H208" s="133"/>
      <c r="I208" s="133"/>
      <c r="J208" s="133"/>
    </row>
    <row r="209" spans="5:10" s="97" customFormat="1" ht="15.75">
      <c r="E209" s="133"/>
      <c r="F209" s="133"/>
      <c r="G209" s="133"/>
      <c r="H209" s="133"/>
      <c r="I209" s="133"/>
      <c r="J209" s="133"/>
    </row>
    <row r="210" spans="5:10" s="97" customFormat="1" ht="15.75">
      <c r="E210" s="133"/>
      <c r="F210" s="133"/>
      <c r="G210" s="133"/>
      <c r="H210" s="133"/>
      <c r="I210" s="133"/>
      <c r="J210" s="133"/>
    </row>
    <row r="211" spans="5:10" s="97" customFormat="1" ht="15.75">
      <c r="E211" s="133"/>
      <c r="F211" s="133"/>
      <c r="G211" s="133"/>
      <c r="H211" s="133"/>
      <c r="I211" s="133"/>
      <c r="J211" s="133"/>
    </row>
    <row r="212" spans="5:10" s="97" customFormat="1" ht="15.75">
      <c r="E212" s="133"/>
      <c r="F212" s="133"/>
      <c r="G212" s="133"/>
      <c r="H212" s="133"/>
      <c r="I212" s="133"/>
      <c r="J212" s="133"/>
    </row>
    <row r="213" spans="5:10" s="97" customFormat="1" ht="15.75">
      <c r="E213" s="133"/>
      <c r="F213" s="133"/>
      <c r="G213" s="133"/>
      <c r="H213" s="133"/>
      <c r="I213" s="133"/>
      <c r="J213" s="133"/>
    </row>
    <row r="214" spans="5:10" s="97" customFormat="1" ht="15.75">
      <c r="E214" s="133"/>
      <c r="F214" s="133"/>
      <c r="G214" s="133"/>
      <c r="H214" s="133"/>
      <c r="I214" s="133"/>
      <c r="J214" s="133"/>
    </row>
    <row r="215" spans="5:10" s="97" customFormat="1" ht="15.75">
      <c r="E215" s="133"/>
      <c r="F215" s="133"/>
      <c r="G215" s="133"/>
      <c r="H215" s="133"/>
      <c r="I215" s="133"/>
      <c r="J215" s="133"/>
    </row>
    <row r="216" spans="5:10" s="97" customFormat="1" ht="15.75">
      <c r="E216" s="133"/>
      <c r="F216" s="133"/>
      <c r="G216" s="133"/>
      <c r="H216" s="133"/>
      <c r="I216" s="133"/>
      <c r="J216" s="133"/>
    </row>
    <row r="217" spans="5:10" s="97" customFormat="1" ht="15.75">
      <c r="E217" s="133"/>
      <c r="F217" s="133"/>
      <c r="G217" s="133"/>
      <c r="H217" s="133"/>
      <c r="I217" s="133"/>
      <c r="J217" s="133"/>
    </row>
    <row r="218" spans="5:10" s="97" customFormat="1" ht="15.75">
      <c r="E218" s="133"/>
      <c r="F218" s="133"/>
      <c r="G218" s="133"/>
      <c r="H218" s="133"/>
      <c r="I218" s="133"/>
      <c r="J218" s="133"/>
    </row>
    <row r="219" spans="5:10" s="97" customFormat="1" ht="15.75">
      <c r="E219" s="133"/>
      <c r="F219" s="133"/>
      <c r="G219" s="133"/>
      <c r="H219" s="133"/>
      <c r="I219" s="133"/>
      <c r="J219" s="133"/>
    </row>
    <row r="220" spans="5:10" s="97" customFormat="1" ht="15.75">
      <c r="E220" s="133"/>
      <c r="F220" s="133"/>
      <c r="G220" s="133"/>
      <c r="H220" s="133"/>
      <c r="I220" s="133"/>
      <c r="J220" s="133"/>
    </row>
    <row r="221" spans="5:10" s="97" customFormat="1" ht="15.75">
      <c r="E221" s="133"/>
      <c r="F221" s="133"/>
      <c r="G221" s="133"/>
      <c r="H221" s="133"/>
      <c r="I221" s="133"/>
      <c r="J221" s="133"/>
    </row>
    <row r="222" spans="5:10" s="97" customFormat="1" ht="15.75">
      <c r="E222" s="133"/>
      <c r="F222" s="133"/>
      <c r="G222" s="133"/>
      <c r="H222" s="133"/>
      <c r="I222" s="133"/>
      <c r="J222" s="133"/>
    </row>
    <row r="223" spans="5:10" s="97" customFormat="1" ht="15.75">
      <c r="E223" s="133"/>
      <c r="F223" s="133"/>
      <c r="G223" s="133"/>
      <c r="H223" s="133"/>
      <c r="I223" s="133"/>
      <c r="J223" s="133"/>
    </row>
    <row r="224" spans="5:10" s="97" customFormat="1" ht="15.75">
      <c r="E224" s="133"/>
      <c r="F224" s="133"/>
      <c r="G224" s="133"/>
      <c r="H224" s="133"/>
      <c r="I224" s="133"/>
      <c r="J224" s="133"/>
    </row>
    <row r="225" spans="5:10" s="97" customFormat="1" ht="15.75">
      <c r="E225" s="133"/>
      <c r="F225" s="133"/>
      <c r="G225" s="133"/>
      <c r="H225" s="133"/>
      <c r="I225" s="133"/>
      <c r="J225" s="133"/>
    </row>
    <row r="226" spans="5:10" s="97" customFormat="1" ht="15.75">
      <c r="E226" s="133"/>
      <c r="F226" s="133"/>
      <c r="G226" s="133"/>
      <c r="H226" s="133"/>
      <c r="I226" s="133"/>
      <c r="J226" s="133"/>
    </row>
    <row r="227" spans="5:10" s="97" customFormat="1" ht="15.75">
      <c r="E227" s="133"/>
      <c r="F227" s="133"/>
      <c r="G227" s="133"/>
      <c r="H227" s="133"/>
      <c r="I227" s="133"/>
      <c r="J227" s="133"/>
    </row>
    <row r="228" spans="5:10" s="97" customFormat="1" ht="15.75">
      <c r="E228" s="133"/>
      <c r="F228" s="133"/>
      <c r="G228" s="133"/>
      <c r="H228" s="133"/>
      <c r="I228" s="133"/>
      <c r="J228" s="133"/>
    </row>
    <row r="229" spans="5:10" s="97" customFormat="1" ht="15.75">
      <c r="E229" s="133"/>
      <c r="F229" s="133"/>
      <c r="G229" s="133"/>
      <c r="H229" s="133"/>
      <c r="I229" s="133"/>
      <c r="J229" s="133"/>
    </row>
    <row r="230" spans="5:10" s="97" customFormat="1" ht="15.75">
      <c r="E230" s="133"/>
      <c r="F230" s="133"/>
      <c r="G230" s="133"/>
      <c r="H230" s="133"/>
      <c r="I230" s="133"/>
      <c r="J230" s="133"/>
    </row>
    <row r="231" spans="5:10" s="97" customFormat="1" ht="15.75">
      <c r="E231" s="133"/>
      <c r="F231" s="133"/>
      <c r="G231" s="133"/>
      <c r="H231" s="133"/>
      <c r="I231" s="133"/>
      <c r="J231" s="133"/>
    </row>
    <row r="232" spans="5:10" s="97" customFormat="1" ht="15.75">
      <c r="E232" s="133"/>
      <c r="F232" s="133"/>
      <c r="G232" s="133"/>
      <c r="H232" s="133"/>
      <c r="I232" s="133"/>
      <c r="J232" s="133"/>
    </row>
    <row r="233" spans="5:10" s="97" customFormat="1" ht="15.75">
      <c r="E233" s="133"/>
      <c r="F233" s="133"/>
      <c r="G233" s="133"/>
      <c r="H233" s="133"/>
      <c r="I233" s="133"/>
      <c r="J233" s="133"/>
    </row>
    <row r="234" spans="5:10" s="97" customFormat="1" ht="15.75">
      <c r="E234" s="133"/>
      <c r="F234" s="133"/>
      <c r="G234" s="133"/>
      <c r="H234" s="133"/>
      <c r="I234" s="133"/>
      <c r="J234" s="133"/>
    </row>
    <row r="235" spans="5:10" s="97" customFormat="1" ht="15.75">
      <c r="E235" s="133"/>
      <c r="F235" s="133"/>
      <c r="G235" s="133"/>
      <c r="H235" s="133"/>
      <c r="I235" s="133"/>
      <c r="J235" s="133"/>
    </row>
    <row r="236" spans="5:10" s="97" customFormat="1" ht="15.75">
      <c r="E236" s="133"/>
      <c r="F236" s="133"/>
      <c r="G236" s="133"/>
      <c r="H236" s="133"/>
      <c r="I236" s="133"/>
      <c r="J236" s="133"/>
    </row>
    <row r="237" spans="5:10" s="97" customFormat="1" ht="15.75">
      <c r="E237" s="133"/>
      <c r="F237" s="133"/>
      <c r="G237" s="133"/>
      <c r="H237" s="133"/>
      <c r="I237" s="133"/>
      <c r="J237" s="133"/>
    </row>
    <row r="238" spans="5:10" s="97" customFormat="1" ht="15.75">
      <c r="E238" s="133"/>
      <c r="F238" s="133"/>
      <c r="G238" s="133"/>
      <c r="H238" s="133"/>
      <c r="I238" s="133"/>
      <c r="J238" s="133"/>
    </row>
    <row r="239" spans="5:10" s="97" customFormat="1" ht="15.75">
      <c r="E239" s="133"/>
      <c r="F239" s="133"/>
      <c r="G239" s="133"/>
      <c r="H239" s="133"/>
      <c r="I239" s="133"/>
      <c r="J239" s="133"/>
    </row>
    <row r="240" spans="5:10" s="97" customFormat="1" ht="15.75">
      <c r="E240" s="133"/>
      <c r="F240" s="133"/>
      <c r="G240" s="133"/>
      <c r="H240" s="133"/>
      <c r="I240" s="133"/>
      <c r="J240" s="133"/>
    </row>
    <row r="241" spans="5:10" s="97" customFormat="1" ht="15.75">
      <c r="E241" s="133"/>
      <c r="F241" s="133"/>
      <c r="G241" s="133"/>
      <c r="H241" s="133"/>
      <c r="I241" s="133"/>
      <c r="J241" s="133"/>
    </row>
    <row r="242" spans="5:10" s="97" customFormat="1" ht="15.75">
      <c r="E242" s="133"/>
      <c r="F242" s="133"/>
      <c r="G242" s="133"/>
      <c r="H242" s="133"/>
      <c r="I242" s="133"/>
      <c r="J242" s="133"/>
    </row>
    <row r="243" spans="5:10" s="97" customFormat="1" ht="15.75">
      <c r="E243" s="133"/>
      <c r="F243" s="133"/>
      <c r="G243" s="133"/>
      <c r="H243" s="133"/>
      <c r="I243" s="133"/>
      <c r="J243" s="133"/>
    </row>
    <row r="244" spans="5:10" s="97" customFormat="1" ht="15.75">
      <c r="E244" s="133"/>
      <c r="F244" s="133"/>
      <c r="G244" s="133"/>
      <c r="H244" s="133"/>
      <c r="I244" s="133"/>
      <c r="J244" s="133"/>
    </row>
    <row r="245" spans="5:10" s="97" customFormat="1" ht="15.75">
      <c r="E245" s="133"/>
      <c r="F245" s="133"/>
      <c r="G245" s="133"/>
      <c r="H245" s="133"/>
      <c r="I245" s="133"/>
      <c r="J245" s="133"/>
    </row>
    <row r="246" spans="5:10" s="97" customFormat="1" ht="15.75">
      <c r="E246" s="133"/>
      <c r="F246" s="133"/>
      <c r="G246" s="133"/>
      <c r="H246" s="133"/>
      <c r="I246" s="133"/>
      <c r="J246" s="133"/>
    </row>
    <row r="247" spans="5:10" s="97" customFormat="1" ht="15.75">
      <c r="E247" s="133"/>
      <c r="F247" s="133"/>
      <c r="G247" s="133"/>
      <c r="H247" s="133"/>
      <c r="I247" s="133"/>
      <c r="J247" s="133"/>
    </row>
    <row r="248" spans="5:10" s="97" customFormat="1" ht="15.75">
      <c r="E248" s="133"/>
      <c r="F248" s="133"/>
      <c r="G248" s="133"/>
      <c r="H248" s="133"/>
      <c r="I248" s="133"/>
      <c r="J248" s="133"/>
    </row>
    <row r="249" spans="5:10" s="97" customFormat="1" ht="15.75">
      <c r="E249" s="133"/>
      <c r="F249" s="133"/>
      <c r="G249" s="133"/>
      <c r="H249" s="133"/>
      <c r="I249" s="133"/>
      <c r="J249" s="133"/>
    </row>
    <row r="250" spans="5:10" s="97" customFormat="1" ht="15.75">
      <c r="E250" s="133"/>
      <c r="F250" s="133"/>
      <c r="G250" s="133"/>
      <c r="H250" s="133"/>
      <c r="I250" s="133"/>
      <c r="J250" s="133"/>
    </row>
    <row r="251" spans="5:10" s="97" customFormat="1" ht="15.75">
      <c r="E251" s="133"/>
      <c r="F251" s="133"/>
      <c r="G251" s="133"/>
      <c r="H251" s="133"/>
      <c r="I251" s="133"/>
      <c r="J251" s="133"/>
    </row>
    <row r="252" spans="5:10" s="97" customFormat="1" ht="15.75">
      <c r="E252" s="133"/>
      <c r="F252" s="133"/>
      <c r="G252" s="133"/>
      <c r="H252" s="133"/>
      <c r="I252" s="133"/>
      <c r="J252" s="133"/>
    </row>
    <row r="253" spans="5:10" s="97" customFormat="1" ht="15.75">
      <c r="E253" s="133"/>
      <c r="F253" s="133"/>
      <c r="G253" s="133"/>
      <c r="H253" s="133"/>
      <c r="I253" s="133"/>
      <c r="J253" s="133"/>
    </row>
    <row r="254" spans="5:10" s="97" customFormat="1" ht="15.75">
      <c r="E254" s="133"/>
      <c r="F254" s="133"/>
      <c r="G254" s="133"/>
      <c r="H254" s="133"/>
      <c r="I254" s="133"/>
      <c r="J254" s="133"/>
    </row>
    <row r="255" spans="5:10" s="97" customFormat="1" ht="15.75">
      <c r="E255" s="133"/>
      <c r="F255" s="133"/>
      <c r="G255" s="133"/>
      <c r="H255" s="133"/>
      <c r="I255" s="133"/>
      <c r="J255" s="133"/>
    </row>
    <row r="256" spans="5:10" s="97" customFormat="1" ht="15.75">
      <c r="E256" s="133"/>
      <c r="F256" s="133"/>
      <c r="G256" s="133"/>
      <c r="H256" s="133"/>
      <c r="I256" s="133"/>
      <c r="J256" s="133"/>
    </row>
    <row r="257" spans="5:10" s="97" customFormat="1" ht="15.75">
      <c r="E257" s="133"/>
      <c r="F257" s="133"/>
      <c r="G257" s="133"/>
      <c r="H257" s="133"/>
      <c r="I257" s="133"/>
      <c r="J257" s="133"/>
    </row>
    <row r="258" spans="5:10" s="97" customFormat="1" ht="15.75">
      <c r="E258" s="133"/>
      <c r="F258" s="133"/>
      <c r="G258" s="133"/>
      <c r="H258" s="133"/>
      <c r="I258" s="133"/>
      <c r="J258" s="133"/>
    </row>
    <row r="259" spans="5:10" s="97" customFormat="1" ht="15.75">
      <c r="E259" s="133"/>
      <c r="F259" s="133"/>
      <c r="G259" s="133"/>
      <c r="H259" s="133"/>
      <c r="I259" s="133"/>
      <c r="J259" s="133"/>
    </row>
    <row r="260" spans="5:10" s="97" customFormat="1" ht="15.75">
      <c r="E260" s="133"/>
      <c r="F260" s="133"/>
      <c r="G260" s="133"/>
      <c r="H260" s="133"/>
      <c r="I260" s="133"/>
      <c r="J260" s="133"/>
    </row>
    <row r="261" spans="5:10" s="97" customFormat="1" ht="15.75">
      <c r="E261" s="133"/>
      <c r="F261" s="133"/>
      <c r="G261" s="133"/>
      <c r="H261" s="133"/>
      <c r="I261" s="133"/>
      <c r="J261" s="133"/>
    </row>
    <row r="262" spans="5:10" s="97" customFormat="1" ht="15.75">
      <c r="E262" s="133"/>
      <c r="F262" s="133"/>
      <c r="G262" s="133"/>
      <c r="H262" s="133"/>
      <c r="I262" s="133"/>
      <c r="J262" s="133"/>
    </row>
    <row r="263" spans="5:10" s="97" customFormat="1" ht="15.75">
      <c r="E263" s="133"/>
      <c r="F263" s="133"/>
      <c r="G263" s="133"/>
      <c r="H263" s="133"/>
      <c r="I263" s="133"/>
      <c r="J263" s="133"/>
    </row>
    <row r="264" spans="5:10" s="97" customFormat="1" ht="15.75">
      <c r="E264" s="133"/>
      <c r="F264" s="133"/>
      <c r="G264" s="133"/>
      <c r="H264" s="133"/>
      <c r="I264" s="133"/>
      <c r="J264" s="133"/>
    </row>
    <row r="265" spans="5:10" s="97" customFormat="1" ht="15.75">
      <c r="E265" s="133"/>
      <c r="F265" s="133"/>
      <c r="G265" s="133"/>
      <c r="H265" s="133"/>
      <c r="I265" s="133"/>
      <c r="J265" s="133"/>
    </row>
    <row r="266" spans="5:10" s="97" customFormat="1" ht="15.75">
      <c r="E266" s="133"/>
      <c r="F266" s="133"/>
      <c r="G266" s="133"/>
      <c r="H266" s="133"/>
      <c r="I266" s="133"/>
      <c r="J266" s="133"/>
    </row>
    <row r="267" spans="5:10" s="97" customFormat="1" ht="15.75">
      <c r="E267" s="133"/>
      <c r="F267" s="133"/>
      <c r="G267" s="133"/>
      <c r="H267" s="133"/>
      <c r="I267" s="133"/>
      <c r="J267" s="133"/>
    </row>
    <row r="268" spans="5:10" s="97" customFormat="1" ht="15.75">
      <c r="E268" s="133"/>
      <c r="F268" s="133"/>
      <c r="G268" s="133"/>
      <c r="H268" s="133"/>
      <c r="I268" s="133"/>
      <c r="J268" s="133"/>
    </row>
    <row r="269" spans="5:10" s="97" customFormat="1" ht="15.75">
      <c r="E269" s="133"/>
      <c r="F269" s="133"/>
      <c r="G269" s="133"/>
      <c r="H269" s="133"/>
      <c r="I269" s="133"/>
      <c r="J269" s="133"/>
    </row>
    <row r="270" spans="5:10" s="97" customFormat="1" ht="15.75">
      <c r="E270" s="133"/>
      <c r="F270" s="133"/>
      <c r="G270" s="133"/>
      <c r="H270" s="133"/>
      <c r="I270" s="133"/>
      <c r="J270" s="133"/>
    </row>
    <row r="271" spans="5:10" s="97" customFormat="1" ht="15.75">
      <c r="E271" s="133"/>
      <c r="F271" s="133"/>
      <c r="G271" s="133"/>
      <c r="H271" s="133"/>
      <c r="I271" s="133"/>
      <c r="J271" s="133"/>
    </row>
    <row r="272" spans="5:10" s="97" customFormat="1" ht="15.75">
      <c r="E272" s="133"/>
      <c r="F272" s="133"/>
      <c r="G272" s="133"/>
      <c r="H272" s="133"/>
      <c r="I272" s="133"/>
      <c r="J272" s="133"/>
    </row>
    <row r="273" spans="5:10" s="97" customFormat="1" ht="15.75">
      <c r="E273" s="133"/>
      <c r="F273" s="133"/>
      <c r="G273" s="133"/>
      <c r="H273" s="133"/>
      <c r="I273" s="133"/>
      <c r="J273" s="133"/>
    </row>
    <row r="274" spans="5:10" s="97" customFormat="1" ht="15.75">
      <c r="E274" s="133"/>
      <c r="F274" s="133"/>
      <c r="G274" s="133"/>
      <c r="H274" s="133"/>
      <c r="I274" s="133"/>
      <c r="J274" s="133"/>
    </row>
    <row r="275" spans="5:10" s="97" customFormat="1" ht="15.75">
      <c r="E275" s="133"/>
      <c r="F275" s="133"/>
      <c r="G275" s="133"/>
      <c r="H275" s="133"/>
      <c r="I275" s="133"/>
      <c r="J275" s="133"/>
    </row>
    <row r="276" spans="5:10" s="97" customFormat="1" ht="15.75">
      <c r="E276" s="133"/>
      <c r="F276" s="133"/>
      <c r="G276" s="133"/>
      <c r="H276" s="133"/>
      <c r="I276" s="133"/>
      <c r="J276" s="133"/>
    </row>
    <row r="277" spans="5:10" s="97" customFormat="1" ht="15.75">
      <c r="E277" s="133"/>
      <c r="F277" s="133"/>
      <c r="G277" s="133"/>
      <c r="H277" s="133"/>
      <c r="I277" s="133"/>
      <c r="J277" s="133"/>
    </row>
    <row r="278" spans="5:10" s="97" customFormat="1" ht="15.75">
      <c r="E278" s="133"/>
      <c r="F278" s="133"/>
      <c r="G278" s="133"/>
      <c r="H278" s="133"/>
      <c r="I278" s="133"/>
      <c r="J278" s="133"/>
    </row>
    <row r="279" spans="5:10" s="97" customFormat="1" ht="15.75">
      <c r="E279" s="133"/>
      <c r="F279" s="133"/>
      <c r="G279" s="133"/>
      <c r="H279" s="133"/>
      <c r="I279" s="133"/>
      <c r="J279" s="133"/>
    </row>
    <row r="280" spans="5:10" s="97" customFormat="1" ht="15.75">
      <c r="E280" s="133"/>
      <c r="F280" s="133"/>
      <c r="G280" s="133"/>
      <c r="H280" s="133"/>
      <c r="I280" s="133"/>
      <c r="J280" s="133"/>
    </row>
    <row r="281" spans="5:10" s="97" customFormat="1" ht="15.75">
      <c r="E281" s="133"/>
      <c r="F281" s="133"/>
      <c r="G281" s="133"/>
      <c r="H281" s="133"/>
      <c r="I281" s="133"/>
      <c r="J281" s="133"/>
    </row>
    <row r="282" spans="5:10" s="97" customFormat="1" ht="15.75">
      <c r="E282" s="133"/>
      <c r="F282" s="133"/>
      <c r="G282" s="133"/>
      <c r="H282" s="133"/>
      <c r="I282" s="133"/>
      <c r="J282" s="133"/>
    </row>
    <row r="283" spans="5:10" s="97" customFormat="1" ht="15.75">
      <c r="E283" s="133"/>
      <c r="F283" s="133"/>
      <c r="G283" s="133"/>
      <c r="H283" s="133"/>
      <c r="I283" s="133"/>
      <c r="J283" s="133"/>
    </row>
    <row r="284" spans="5:10" s="97" customFormat="1" ht="15.75">
      <c r="E284" s="133"/>
      <c r="F284" s="133"/>
      <c r="G284" s="133"/>
      <c r="H284" s="133"/>
      <c r="I284" s="133"/>
      <c r="J284" s="133"/>
    </row>
    <row r="285" spans="5:10" s="97" customFormat="1" ht="15.75">
      <c r="E285" s="133"/>
      <c r="F285" s="133"/>
      <c r="G285" s="133"/>
      <c r="H285" s="133"/>
      <c r="I285" s="133"/>
      <c r="J285" s="133"/>
    </row>
    <row r="286" spans="5:10" s="97" customFormat="1" ht="15.75">
      <c r="E286" s="133"/>
      <c r="F286" s="133"/>
      <c r="G286" s="133"/>
      <c r="H286" s="133"/>
      <c r="I286" s="133"/>
      <c r="J286" s="133"/>
    </row>
    <row r="287" spans="5:10" s="97" customFormat="1" ht="15.75">
      <c r="E287" s="133"/>
      <c r="F287" s="133"/>
      <c r="G287" s="133"/>
      <c r="H287" s="133"/>
      <c r="I287" s="133"/>
      <c r="J287" s="133"/>
    </row>
    <row r="288" spans="5:10" s="97" customFormat="1" ht="15.75">
      <c r="E288" s="133"/>
      <c r="F288" s="133"/>
      <c r="G288" s="133"/>
      <c r="H288" s="133"/>
      <c r="I288" s="133"/>
      <c r="J288" s="133"/>
    </row>
    <row r="289" spans="5:10" s="97" customFormat="1" ht="15.75">
      <c r="E289" s="133"/>
      <c r="F289" s="133"/>
      <c r="G289" s="133"/>
      <c r="H289" s="133"/>
      <c r="I289" s="133"/>
      <c r="J289" s="133"/>
    </row>
    <row r="290" spans="5:10" ht="12.75">
      <c r="E290" s="134"/>
      <c r="F290" s="134"/>
      <c r="G290" s="134"/>
      <c r="H290" s="134"/>
      <c r="I290" s="134"/>
      <c r="J290" s="134"/>
    </row>
    <row r="291" spans="5:10" ht="12.75">
      <c r="E291" s="134"/>
      <c r="F291" s="134"/>
      <c r="G291" s="134"/>
      <c r="H291" s="134"/>
      <c r="I291" s="134"/>
      <c r="J291" s="134"/>
    </row>
    <row r="292" spans="5:10" ht="12.75">
      <c r="E292" s="134"/>
      <c r="F292" s="134"/>
      <c r="G292" s="134"/>
      <c r="H292" s="134"/>
      <c r="I292" s="134"/>
      <c r="J292" s="134"/>
    </row>
    <row r="293" spans="5:10" ht="12.75">
      <c r="E293" s="134"/>
      <c r="F293" s="134"/>
      <c r="G293" s="134"/>
      <c r="H293" s="134"/>
      <c r="I293" s="134"/>
      <c r="J293" s="134"/>
    </row>
    <row r="294" spans="5:10" ht="12.75">
      <c r="E294" s="134"/>
      <c r="F294" s="134"/>
      <c r="G294" s="134"/>
      <c r="H294" s="134"/>
      <c r="I294" s="134"/>
      <c r="J294" s="134"/>
    </row>
    <row r="295" spans="5:10" ht="12.75">
      <c r="E295" s="134"/>
      <c r="F295" s="134"/>
      <c r="G295" s="134"/>
      <c r="H295" s="134"/>
      <c r="I295" s="134"/>
      <c r="J295" s="134"/>
    </row>
    <row r="296" spans="5:10" ht="12.75">
      <c r="E296" s="134"/>
      <c r="F296" s="134"/>
      <c r="G296" s="134"/>
      <c r="H296" s="134"/>
      <c r="I296" s="134"/>
      <c r="J296" s="134"/>
    </row>
    <row r="297" spans="5:10" ht="12.75">
      <c r="E297" s="134"/>
      <c r="F297" s="134"/>
      <c r="G297" s="134"/>
      <c r="H297" s="134"/>
      <c r="I297" s="134"/>
      <c r="J297" s="134"/>
    </row>
    <row r="298" spans="5:10" ht="12.75">
      <c r="E298" s="134"/>
      <c r="F298" s="134"/>
      <c r="G298" s="134"/>
      <c r="H298" s="134"/>
      <c r="I298" s="134"/>
      <c r="J298" s="134"/>
    </row>
    <row r="299" spans="5:10" ht="12.75">
      <c r="E299" s="134"/>
      <c r="F299" s="134"/>
      <c r="G299" s="134"/>
      <c r="H299" s="134"/>
      <c r="I299" s="134"/>
      <c r="J299" s="134"/>
    </row>
    <row r="300" spans="5:10" ht="12.75">
      <c r="E300" s="134"/>
      <c r="F300" s="134"/>
      <c r="G300" s="134"/>
      <c r="H300" s="134"/>
      <c r="I300" s="134"/>
      <c r="J300" s="134"/>
    </row>
    <row r="301" spans="5:10" ht="12.75">
      <c r="E301" s="134"/>
      <c r="F301" s="134"/>
      <c r="G301" s="134"/>
      <c r="H301" s="134"/>
      <c r="I301" s="134"/>
      <c r="J301" s="134"/>
    </row>
    <row r="302" spans="5:10" ht="12.75">
      <c r="E302" s="134"/>
      <c r="F302" s="134"/>
      <c r="G302" s="134"/>
      <c r="H302" s="134"/>
      <c r="I302" s="134"/>
      <c r="J302" s="134"/>
    </row>
    <row r="303" spans="5:10" ht="12.75">
      <c r="E303" s="134"/>
      <c r="F303" s="134"/>
      <c r="G303" s="134"/>
      <c r="H303" s="134"/>
      <c r="I303" s="134"/>
      <c r="J303" s="134"/>
    </row>
    <row r="304" spans="5:10" ht="12.75">
      <c r="E304" s="134"/>
      <c r="F304" s="134"/>
      <c r="G304" s="134"/>
      <c r="H304" s="134"/>
      <c r="I304" s="134"/>
      <c r="J304" s="134"/>
    </row>
    <row r="305" spans="5:10" ht="12.75">
      <c r="E305" s="134"/>
      <c r="F305" s="134"/>
      <c r="G305" s="134"/>
      <c r="H305" s="134"/>
      <c r="I305" s="134"/>
      <c r="J305" s="134"/>
    </row>
    <row r="306" spans="5:10" ht="12.75">
      <c r="E306" s="134"/>
      <c r="F306" s="134"/>
      <c r="G306" s="134"/>
      <c r="H306" s="134"/>
      <c r="I306" s="134"/>
      <c r="J306" s="134"/>
    </row>
    <row r="307" spans="5:10" ht="12.75">
      <c r="E307" s="134"/>
      <c r="F307" s="134"/>
      <c r="G307" s="134"/>
      <c r="H307" s="134"/>
      <c r="I307" s="134"/>
      <c r="J307" s="134"/>
    </row>
    <row r="308" spans="5:10" ht="12.75">
      <c r="E308" s="134"/>
      <c r="F308" s="134"/>
      <c r="G308" s="134"/>
      <c r="H308" s="134"/>
      <c r="I308" s="134"/>
      <c r="J308" s="134"/>
    </row>
    <row r="309" spans="5:10" ht="12.75">
      <c r="E309" s="134"/>
      <c r="F309" s="134"/>
      <c r="G309" s="134"/>
      <c r="H309" s="134"/>
      <c r="I309" s="134"/>
      <c r="J309" s="134"/>
    </row>
    <row r="310" spans="5:10" ht="12.75">
      <c r="E310" s="134"/>
      <c r="F310" s="134"/>
      <c r="G310" s="134"/>
      <c r="H310" s="134"/>
      <c r="I310" s="134"/>
      <c r="J310" s="134"/>
    </row>
    <row r="311" spans="5:10" ht="12.75">
      <c r="E311" s="134"/>
      <c r="F311" s="134"/>
      <c r="G311" s="134"/>
      <c r="H311" s="134"/>
      <c r="I311" s="134"/>
      <c r="J311" s="134"/>
    </row>
    <row r="312" spans="5:10" ht="12.75">
      <c r="E312" s="134"/>
      <c r="F312" s="134"/>
      <c r="G312" s="134"/>
      <c r="H312" s="134"/>
      <c r="I312" s="134"/>
      <c r="J312" s="134"/>
    </row>
    <row r="313" spans="5:10" ht="12.75">
      <c r="E313" s="134"/>
      <c r="F313" s="134"/>
      <c r="G313" s="134"/>
      <c r="H313" s="134"/>
      <c r="I313" s="134"/>
      <c r="J313" s="134"/>
    </row>
    <row r="314" spans="5:10" ht="12.75">
      <c r="E314" s="134"/>
      <c r="F314" s="134"/>
      <c r="G314" s="134"/>
      <c r="H314" s="134"/>
      <c r="I314" s="134"/>
      <c r="J314" s="134"/>
    </row>
    <row r="315" spans="5:10" ht="12.75">
      <c r="E315" s="134"/>
      <c r="F315" s="134"/>
      <c r="G315" s="134"/>
      <c r="H315" s="134"/>
      <c r="I315" s="134"/>
      <c r="J315" s="134"/>
    </row>
    <row r="316" spans="5:10" ht="12.75">
      <c r="E316" s="134"/>
      <c r="F316" s="134"/>
      <c r="G316" s="134"/>
      <c r="H316" s="134"/>
      <c r="I316" s="134"/>
      <c r="J316" s="134"/>
    </row>
    <row r="317" spans="5:10" ht="12.75">
      <c r="E317" s="134"/>
      <c r="F317" s="134"/>
      <c r="G317" s="134"/>
      <c r="H317" s="134"/>
      <c r="I317" s="134"/>
      <c r="J317" s="134"/>
    </row>
    <row r="318" spans="5:10" ht="12.75">
      <c r="E318" s="134"/>
      <c r="F318" s="134"/>
      <c r="G318" s="134"/>
      <c r="H318" s="134"/>
      <c r="I318" s="134"/>
      <c r="J318" s="134"/>
    </row>
    <row r="319" spans="5:10" ht="12.75">
      <c r="E319" s="134"/>
      <c r="F319" s="134"/>
      <c r="G319" s="134"/>
      <c r="H319" s="134"/>
      <c r="I319" s="134"/>
      <c r="J319" s="134"/>
    </row>
    <row r="320" spans="5:10" ht="12.75">
      <c r="E320" s="134"/>
      <c r="F320" s="134"/>
      <c r="G320" s="134"/>
      <c r="H320" s="134"/>
      <c r="I320" s="134"/>
      <c r="J320" s="134"/>
    </row>
    <row r="321" spans="5:10" ht="12.75">
      <c r="E321" s="134"/>
      <c r="F321" s="134"/>
      <c r="G321" s="134"/>
      <c r="H321" s="134"/>
      <c r="I321" s="134"/>
      <c r="J321" s="134"/>
    </row>
    <row r="322" spans="5:10" ht="12.75">
      <c r="E322" s="134"/>
      <c r="F322" s="134"/>
      <c r="G322" s="134"/>
      <c r="H322" s="134"/>
      <c r="I322" s="134"/>
      <c r="J322" s="134"/>
    </row>
    <row r="323" spans="5:10" ht="12.75">
      <c r="E323" s="134"/>
      <c r="F323" s="134"/>
      <c r="G323" s="134"/>
      <c r="H323" s="134"/>
      <c r="I323" s="134"/>
      <c r="J323" s="134"/>
    </row>
    <row r="324" spans="5:10" ht="12.75">
      <c r="E324" s="134"/>
      <c r="F324" s="134"/>
      <c r="G324" s="134"/>
      <c r="H324" s="134"/>
      <c r="I324" s="134"/>
      <c r="J324" s="134"/>
    </row>
    <row r="325" spans="5:10" ht="12.75">
      <c r="E325" s="134"/>
      <c r="F325" s="134"/>
      <c r="G325" s="134"/>
      <c r="H325" s="134"/>
      <c r="I325" s="134"/>
      <c r="J325" s="134"/>
    </row>
    <row r="326" spans="5:10" ht="12.75">
      <c r="E326" s="134"/>
      <c r="F326" s="134"/>
      <c r="G326" s="134"/>
      <c r="H326" s="134"/>
      <c r="I326" s="134"/>
      <c r="J326" s="134"/>
    </row>
    <row r="327" spans="5:10" ht="12.75">
      <c r="E327" s="134"/>
      <c r="F327" s="134"/>
      <c r="G327" s="134"/>
      <c r="H327" s="134"/>
      <c r="I327" s="134"/>
      <c r="J327" s="134"/>
    </row>
    <row r="328" spans="5:10" ht="12.75">
      <c r="E328" s="134"/>
      <c r="F328" s="134"/>
      <c r="G328" s="134"/>
      <c r="H328" s="134"/>
      <c r="I328" s="134"/>
      <c r="J328" s="134"/>
    </row>
    <row r="329" spans="5:10" ht="12.75">
      <c r="E329" s="134"/>
      <c r="F329" s="134"/>
      <c r="G329" s="134"/>
      <c r="H329" s="134"/>
      <c r="I329" s="134"/>
      <c r="J329" s="134"/>
    </row>
    <row r="330" spans="5:10" ht="12.75">
      <c r="E330" s="134"/>
      <c r="F330" s="134"/>
      <c r="G330" s="134"/>
      <c r="H330" s="134"/>
      <c r="I330" s="134"/>
      <c r="J330" s="134"/>
    </row>
    <row r="331" spans="5:10" ht="12.75">
      <c r="E331" s="134"/>
      <c r="F331" s="134"/>
      <c r="G331" s="134"/>
      <c r="H331" s="134"/>
      <c r="I331" s="134"/>
      <c r="J331" s="134"/>
    </row>
    <row r="332" spans="5:10" ht="12.75">
      <c r="E332" s="134"/>
      <c r="F332" s="134"/>
      <c r="G332" s="134"/>
      <c r="H332" s="134"/>
      <c r="I332" s="134"/>
      <c r="J332" s="134"/>
    </row>
    <row r="333" spans="5:10" ht="12.75">
      <c r="E333" s="134"/>
      <c r="F333" s="134"/>
      <c r="G333" s="134"/>
      <c r="H333" s="134"/>
      <c r="I333" s="134"/>
      <c r="J333" s="134"/>
    </row>
    <row r="334" spans="5:10" ht="12.75">
      <c r="E334" s="134"/>
      <c r="F334" s="134"/>
      <c r="G334" s="134"/>
      <c r="H334" s="134"/>
      <c r="I334" s="134"/>
      <c r="J334" s="134"/>
    </row>
    <row r="335" spans="5:10" ht="12.75">
      <c r="E335" s="134"/>
      <c r="F335" s="134"/>
      <c r="G335" s="134"/>
      <c r="H335" s="134"/>
      <c r="I335" s="134"/>
      <c r="J335" s="134"/>
    </row>
    <row r="336" spans="5:10" ht="12.75">
      <c r="E336" s="134"/>
      <c r="F336" s="134"/>
      <c r="G336" s="134"/>
      <c r="H336" s="134"/>
      <c r="I336" s="134"/>
      <c r="J336" s="134"/>
    </row>
    <row r="337" spans="5:10" ht="12.75">
      <c r="E337" s="134"/>
      <c r="F337" s="134"/>
      <c r="G337" s="134"/>
      <c r="H337" s="134"/>
      <c r="I337" s="134"/>
      <c r="J337" s="134"/>
    </row>
    <row r="338" spans="5:10" ht="12.75">
      <c r="E338" s="134"/>
      <c r="F338" s="134"/>
      <c r="G338" s="134"/>
      <c r="H338" s="134"/>
      <c r="I338" s="134"/>
      <c r="J338" s="134"/>
    </row>
    <row r="339" spans="5:10" ht="12.75">
      <c r="E339" s="134"/>
      <c r="F339" s="134"/>
      <c r="G339" s="134"/>
      <c r="H339" s="134"/>
      <c r="I339" s="134"/>
      <c r="J339" s="134"/>
    </row>
    <row r="340" spans="5:10" ht="12.75">
      <c r="E340" s="134"/>
      <c r="F340" s="134"/>
      <c r="G340" s="134"/>
      <c r="H340" s="134"/>
      <c r="I340" s="134"/>
      <c r="J340" s="134"/>
    </row>
    <row r="341" spans="5:10" ht="12.75">
      <c r="E341" s="134"/>
      <c r="F341" s="134"/>
      <c r="G341" s="134"/>
      <c r="H341" s="134"/>
      <c r="I341" s="134"/>
      <c r="J341" s="134"/>
    </row>
    <row r="342" spans="5:10" ht="12.75">
      <c r="E342" s="134"/>
      <c r="F342" s="134"/>
      <c r="G342" s="134"/>
      <c r="H342" s="134"/>
      <c r="I342" s="134"/>
      <c r="J342" s="134"/>
    </row>
  </sheetData>
  <sheetProtection/>
  <mergeCells count="4">
    <mergeCell ref="A4:K4"/>
    <mergeCell ref="A5:K5"/>
    <mergeCell ref="A1:K1"/>
    <mergeCell ref="A3:K3"/>
  </mergeCells>
  <printOptions/>
  <pageMargins left="0.5" right="0.24" top="0.4" bottom="0.3" header="0.43" footer="0.27"/>
  <pageSetup firstPageNumber="1" useFirstPageNumber="1" horizontalDpi="600" verticalDpi="600" orientation="portrait" paperSize="9" scale="76"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I95"/>
  <sheetViews>
    <sheetView showGridLines="0" view="pageBreakPreview" zoomScaleNormal="75" zoomScaleSheetLayoutView="100" zoomScalePageLayoutView="0" workbookViewId="0" topLeftCell="A43">
      <selection activeCell="G22" sqref="G22"/>
    </sheetView>
  </sheetViews>
  <sheetFormatPr defaultColWidth="9.140625" defaultRowHeight="12.75" customHeight="1"/>
  <cols>
    <col min="1" max="1" width="3.421875" style="106" customWidth="1"/>
    <col min="2" max="2" width="42.00390625" style="106" customWidth="1"/>
    <col min="3" max="3" width="7.57421875" style="106" customWidth="1"/>
    <col min="4" max="4" width="3.421875" style="106" customWidth="1"/>
    <col min="5" max="5" width="17.57421875" style="106" customWidth="1"/>
    <col min="6" max="6" width="3.421875" style="106" customWidth="1"/>
    <col min="7" max="7" width="19.8515625" style="106" customWidth="1"/>
    <col min="8" max="16384" width="9.140625" style="106" customWidth="1"/>
  </cols>
  <sheetData>
    <row r="1" spans="1:9" ht="25.5">
      <c r="A1" s="182"/>
      <c r="B1" s="406" t="s">
        <v>285</v>
      </c>
      <c r="C1" s="406"/>
      <c r="D1" s="406"/>
      <c r="E1" s="406"/>
      <c r="F1" s="406"/>
      <c r="G1" s="406"/>
      <c r="H1" s="135"/>
      <c r="I1" s="135"/>
    </row>
    <row r="2" spans="1:9" ht="16.5" customHeight="1">
      <c r="A2" s="182"/>
      <c r="B2" s="181"/>
      <c r="C2" s="181"/>
      <c r="D2" s="181"/>
      <c r="E2" s="181"/>
      <c r="F2" s="181"/>
      <c r="G2" s="181"/>
      <c r="H2" s="135"/>
      <c r="I2" s="135"/>
    </row>
    <row r="3" spans="1:9" ht="15" customHeight="1">
      <c r="A3" s="182"/>
      <c r="B3" s="197"/>
      <c r="C3" s="197"/>
      <c r="D3" s="197"/>
      <c r="E3" s="197"/>
      <c r="F3" s="197"/>
      <c r="G3" s="197"/>
      <c r="H3" s="107"/>
      <c r="I3" s="107"/>
    </row>
    <row r="4" spans="1:9" ht="15" customHeight="1">
      <c r="A4" s="198"/>
      <c r="B4" s="199" t="s">
        <v>15</v>
      </c>
      <c r="C4" s="197"/>
      <c r="D4" s="197"/>
      <c r="E4" s="197"/>
      <c r="F4" s="197"/>
      <c r="G4" s="197"/>
      <c r="H4" s="107"/>
      <c r="I4" s="107"/>
    </row>
    <row r="5" spans="1:9" ht="15" customHeight="1">
      <c r="A5" s="198"/>
      <c r="B5" s="199"/>
      <c r="C5" s="197"/>
      <c r="D5" s="197"/>
      <c r="E5" s="197"/>
      <c r="F5" s="197"/>
      <c r="G5" s="197"/>
      <c r="H5" s="107"/>
      <c r="I5" s="107"/>
    </row>
    <row r="6" spans="1:9" ht="15" customHeight="1">
      <c r="A6" s="137"/>
      <c r="B6" s="139"/>
      <c r="C6" s="136"/>
      <c r="D6" s="136"/>
      <c r="E6" s="136"/>
      <c r="F6" s="136"/>
      <c r="G6" s="136"/>
      <c r="H6" s="107"/>
      <c r="I6" s="107"/>
    </row>
    <row r="7" spans="1:7" ht="15">
      <c r="A7" s="111"/>
      <c r="B7" s="139"/>
      <c r="C7" s="139"/>
      <c r="D7" s="139"/>
      <c r="E7" s="185" t="s">
        <v>98</v>
      </c>
      <c r="F7" s="109"/>
      <c r="G7" s="185" t="s">
        <v>99</v>
      </c>
    </row>
    <row r="8" spans="1:7" ht="15.75">
      <c r="A8" s="97"/>
      <c r="B8" s="97"/>
      <c r="C8" s="97"/>
      <c r="D8" s="97"/>
      <c r="E8" s="186" t="s">
        <v>100</v>
      </c>
      <c r="F8" s="140"/>
      <c r="G8" s="186" t="s">
        <v>100</v>
      </c>
    </row>
    <row r="9" spans="1:7" ht="15.75">
      <c r="A9" s="97"/>
      <c r="B9" s="97"/>
      <c r="C9" s="201" t="s">
        <v>89</v>
      </c>
      <c r="D9" s="97"/>
      <c r="E9" s="200" t="s">
        <v>11</v>
      </c>
      <c r="F9" s="140"/>
      <c r="G9" s="188" t="s">
        <v>14</v>
      </c>
    </row>
    <row r="10" spans="1:7" ht="15.75">
      <c r="A10" s="97"/>
      <c r="B10" s="97"/>
      <c r="C10" s="141"/>
      <c r="D10" s="97"/>
      <c r="E10" s="189" t="s">
        <v>49</v>
      </c>
      <c r="F10" s="120"/>
      <c r="G10" s="189" t="s">
        <v>49</v>
      </c>
    </row>
    <row r="11" spans="1:7" ht="8.25" customHeight="1">
      <c r="A11" s="97"/>
      <c r="B11" s="97"/>
      <c r="C11" s="141"/>
      <c r="D11" s="97"/>
      <c r="E11" s="120"/>
      <c r="F11" s="120"/>
      <c r="G11" s="120"/>
    </row>
    <row r="12" spans="1:7" ht="15.75">
      <c r="A12" s="190"/>
      <c r="B12" s="184" t="s">
        <v>50</v>
      </c>
      <c r="C12" s="236"/>
      <c r="D12" s="199"/>
      <c r="E12" s="190"/>
      <c r="F12" s="190"/>
      <c r="G12" s="97"/>
    </row>
    <row r="13" spans="1:7" ht="8.25" customHeight="1">
      <c r="A13" s="190"/>
      <c r="B13" s="184"/>
      <c r="C13" s="236"/>
      <c r="D13" s="199"/>
      <c r="E13" s="190"/>
      <c r="F13" s="190"/>
      <c r="G13" s="97"/>
    </row>
    <row r="14" spans="1:7" ht="15.75">
      <c r="A14" s="190"/>
      <c r="B14" s="184" t="s">
        <v>144</v>
      </c>
      <c r="C14" s="237"/>
      <c r="D14" s="190"/>
      <c r="E14" s="238"/>
      <c r="F14" s="190"/>
      <c r="G14" s="143"/>
    </row>
    <row r="15" spans="1:7" ht="8.25" customHeight="1">
      <c r="A15" s="190"/>
      <c r="B15" s="190"/>
      <c r="C15" s="239"/>
      <c r="D15" s="190"/>
      <c r="E15" s="285"/>
      <c r="F15" s="190"/>
      <c r="G15" s="143"/>
    </row>
    <row r="16" spans="1:7" ht="15.75">
      <c r="A16" s="190"/>
      <c r="B16" s="190" t="s">
        <v>48</v>
      </c>
      <c r="C16" s="239" t="s">
        <v>239</v>
      </c>
      <c r="D16" s="190"/>
      <c r="E16" s="315">
        <v>1466982</v>
      </c>
      <c r="F16" s="310"/>
      <c r="G16" s="331">
        <v>1167660</v>
      </c>
    </row>
    <row r="17" spans="1:7" ht="15.75">
      <c r="A17" s="190"/>
      <c r="B17" s="190" t="s">
        <v>291</v>
      </c>
      <c r="C17" s="239"/>
      <c r="D17" s="190"/>
      <c r="E17" s="315">
        <v>21789</v>
      </c>
      <c r="F17" s="310"/>
      <c r="G17" s="331">
        <v>21545</v>
      </c>
    </row>
    <row r="18" spans="1:7" ht="15.75">
      <c r="A18" s="190"/>
      <c r="B18" s="190" t="s">
        <v>145</v>
      </c>
      <c r="C18" s="239"/>
      <c r="D18" s="190"/>
      <c r="E18" s="315">
        <v>8246</v>
      </c>
      <c r="F18" s="310"/>
      <c r="G18" s="331">
        <v>14716</v>
      </c>
    </row>
    <row r="19" spans="1:7" ht="15.75">
      <c r="A19" s="190"/>
      <c r="B19" s="190" t="s">
        <v>292</v>
      </c>
      <c r="C19" s="239"/>
      <c r="D19" s="190"/>
      <c r="E19" s="315">
        <v>1010106</v>
      </c>
      <c r="F19" s="310"/>
      <c r="G19" s="331">
        <v>716544</v>
      </c>
    </row>
    <row r="20" spans="1:7" ht="15.75">
      <c r="A20" s="190"/>
      <c r="B20" s="190" t="s">
        <v>146</v>
      </c>
      <c r="C20" s="239"/>
      <c r="D20" s="190"/>
      <c r="E20" s="315">
        <v>236417</v>
      </c>
      <c r="F20" s="310"/>
      <c r="G20" s="331">
        <v>177300</v>
      </c>
    </row>
    <row r="21" spans="1:7" ht="15.75">
      <c r="A21" s="190"/>
      <c r="B21" s="190" t="s">
        <v>147</v>
      </c>
      <c r="C21" s="239"/>
      <c r="D21" s="190"/>
      <c r="E21" s="315">
        <v>479</v>
      </c>
      <c r="F21" s="310"/>
      <c r="G21" s="331">
        <v>71786</v>
      </c>
    </row>
    <row r="22" spans="1:7" ht="15.75">
      <c r="A22" s="190"/>
      <c r="B22" s="190" t="s">
        <v>148</v>
      </c>
      <c r="C22" s="239"/>
      <c r="D22" s="190"/>
      <c r="E22" s="315">
        <v>3296</v>
      </c>
      <c r="F22" s="310"/>
      <c r="G22" s="331">
        <v>2394</v>
      </c>
    </row>
    <row r="23" spans="1:7" ht="15.75">
      <c r="A23" s="190"/>
      <c r="B23" s="190" t="s">
        <v>149</v>
      </c>
      <c r="C23" s="239"/>
      <c r="D23" s="190"/>
      <c r="E23" s="315">
        <v>1160</v>
      </c>
      <c r="F23" s="310"/>
      <c r="G23" s="331">
        <v>1160</v>
      </c>
    </row>
    <row r="24" spans="1:7" ht="15.75">
      <c r="A24" s="190"/>
      <c r="B24" s="190" t="s">
        <v>101</v>
      </c>
      <c r="C24" s="239"/>
      <c r="D24" s="190"/>
      <c r="E24" s="315">
        <v>554458</v>
      </c>
      <c r="F24" s="310"/>
      <c r="G24" s="331">
        <v>596553</v>
      </c>
    </row>
    <row r="25" spans="1:7" ht="15.75">
      <c r="A25" s="190"/>
      <c r="B25" s="190" t="s">
        <v>102</v>
      </c>
      <c r="C25" s="239"/>
      <c r="D25" s="190"/>
      <c r="E25" s="315">
        <v>16800</v>
      </c>
      <c r="F25" s="310"/>
      <c r="G25" s="331">
        <v>13589</v>
      </c>
    </row>
    <row r="26" spans="1:7" ht="6.75" customHeight="1">
      <c r="A26" s="190"/>
      <c r="B26" s="190"/>
      <c r="C26" s="239"/>
      <c r="D26" s="190"/>
      <c r="E26" s="316"/>
      <c r="F26" s="310"/>
      <c r="G26" s="332"/>
    </row>
    <row r="27" spans="1:7" ht="15.75">
      <c r="A27" s="190"/>
      <c r="B27" s="240"/>
      <c r="C27" s="241"/>
      <c r="D27" s="240"/>
      <c r="E27" s="317">
        <f>SUM(E14:E25)</f>
        <v>3319733</v>
      </c>
      <c r="F27" s="313"/>
      <c r="G27" s="333">
        <f>SUM(G14:G26)</f>
        <v>2783247</v>
      </c>
    </row>
    <row r="28" spans="1:7" ht="15.75">
      <c r="A28" s="190"/>
      <c r="B28" s="190"/>
      <c r="C28" s="242"/>
      <c r="D28" s="190"/>
      <c r="E28" s="318"/>
      <c r="F28" s="310"/>
      <c r="G28" s="332"/>
    </row>
    <row r="29" spans="1:7" ht="15.75">
      <c r="A29" s="190"/>
      <c r="B29" s="190"/>
      <c r="C29" s="242"/>
      <c r="D29" s="190"/>
      <c r="E29" s="318"/>
      <c r="F29" s="310"/>
      <c r="G29" s="332"/>
    </row>
    <row r="30" spans="1:7" ht="15.75">
      <c r="A30" s="190"/>
      <c r="B30" s="184" t="s">
        <v>150</v>
      </c>
      <c r="C30" s="243"/>
      <c r="D30" s="199"/>
      <c r="E30" s="318"/>
      <c r="F30" s="310"/>
      <c r="G30" s="332"/>
    </row>
    <row r="31" spans="1:7" ht="9" customHeight="1">
      <c r="A31" s="190"/>
      <c r="B31" s="184"/>
      <c r="C31" s="243"/>
      <c r="D31" s="199"/>
      <c r="E31" s="318"/>
      <c r="F31" s="310"/>
      <c r="G31" s="332"/>
    </row>
    <row r="32" spans="1:7" ht="15.75">
      <c r="A32" s="190"/>
      <c r="B32" s="190" t="s">
        <v>151</v>
      </c>
      <c r="C32" s="239"/>
      <c r="D32" s="190"/>
      <c r="E32" s="315">
        <v>398735</v>
      </c>
      <c r="F32" s="310"/>
      <c r="G32" s="332">
        <v>233336</v>
      </c>
    </row>
    <row r="33" spans="1:7" ht="15.75">
      <c r="A33" s="190"/>
      <c r="B33" s="190" t="s">
        <v>152</v>
      </c>
      <c r="C33" s="239"/>
      <c r="D33" s="190"/>
      <c r="E33" s="315">
        <v>60246</v>
      </c>
      <c r="F33" s="310"/>
      <c r="G33" s="332">
        <v>91190</v>
      </c>
    </row>
    <row r="34" spans="1:7" ht="15.75">
      <c r="A34" s="190"/>
      <c r="B34" s="190" t="s">
        <v>276</v>
      </c>
      <c r="C34" s="239"/>
      <c r="D34" s="190"/>
      <c r="E34" s="315">
        <v>182318</v>
      </c>
      <c r="F34" s="310"/>
      <c r="G34" s="332">
        <v>259815</v>
      </c>
    </row>
    <row r="35" spans="1:7" ht="15.75">
      <c r="A35" s="190"/>
      <c r="B35" s="190" t="s">
        <v>255</v>
      </c>
      <c r="C35" s="239"/>
      <c r="D35" s="190"/>
      <c r="E35" s="315"/>
      <c r="F35" s="310"/>
      <c r="G35" s="332"/>
    </row>
    <row r="36" spans="1:7" ht="15.75">
      <c r="A36" s="190"/>
      <c r="B36" s="190" t="s">
        <v>254</v>
      </c>
      <c r="C36" s="239" t="s">
        <v>240</v>
      </c>
      <c r="D36" s="190"/>
      <c r="E36" s="315">
        <v>22475</v>
      </c>
      <c r="F36" s="310"/>
      <c r="G36" s="332">
        <v>17406</v>
      </c>
    </row>
    <row r="37" spans="1:7" ht="15.75">
      <c r="A37" s="190"/>
      <c r="B37" s="190" t="s">
        <v>62</v>
      </c>
      <c r="C37" s="239"/>
      <c r="D37" s="190"/>
      <c r="E37" s="315">
        <v>1283</v>
      </c>
      <c r="F37" s="310"/>
      <c r="G37" s="332">
        <v>5903</v>
      </c>
    </row>
    <row r="38" spans="1:7" ht="15.75">
      <c r="A38" s="190"/>
      <c r="B38" s="190" t="s">
        <v>153</v>
      </c>
      <c r="C38" s="239"/>
      <c r="D38" s="190"/>
      <c r="E38" s="315">
        <v>142708</v>
      </c>
      <c r="F38" s="310"/>
      <c r="G38" s="332">
        <v>310832</v>
      </c>
    </row>
    <row r="39" spans="1:7" ht="6.75" customHeight="1">
      <c r="A39" s="190"/>
      <c r="B39" s="190"/>
      <c r="C39" s="242"/>
      <c r="D39" s="190"/>
      <c r="E39" s="315"/>
      <c r="F39" s="310"/>
      <c r="G39" s="332"/>
    </row>
    <row r="40" spans="1:7" ht="15.75">
      <c r="A40" s="190"/>
      <c r="B40" s="240"/>
      <c r="C40" s="241"/>
      <c r="D40" s="240"/>
      <c r="E40" s="319">
        <f>SUM(E32:E38)</f>
        <v>807765</v>
      </c>
      <c r="F40" s="310"/>
      <c r="G40" s="334">
        <f>SUM(G32:G38)</f>
        <v>918482</v>
      </c>
    </row>
    <row r="41" spans="1:7" ht="15" customHeight="1">
      <c r="A41" s="190"/>
      <c r="B41" s="240"/>
      <c r="C41" s="241"/>
      <c r="D41" s="240"/>
      <c r="E41" s="320"/>
      <c r="F41" s="310"/>
      <c r="G41" s="334"/>
    </row>
    <row r="42" spans="1:7" ht="18" customHeight="1" thickBot="1">
      <c r="A42" s="190"/>
      <c r="B42" s="240" t="s">
        <v>88</v>
      </c>
      <c r="C42" s="241"/>
      <c r="D42" s="240"/>
      <c r="E42" s="321">
        <f>+E40+E27</f>
        <v>4127498</v>
      </c>
      <c r="F42" s="310"/>
      <c r="G42" s="335">
        <f>+G40+G27</f>
        <v>3701729</v>
      </c>
    </row>
    <row r="43" spans="1:7" ht="16.5" thickTop="1">
      <c r="A43" s="190"/>
      <c r="B43" s="240"/>
      <c r="C43" s="241"/>
      <c r="D43" s="240"/>
      <c r="E43" s="322"/>
      <c r="F43" s="310"/>
      <c r="G43" s="336"/>
    </row>
    <row r="44" spans="1:7" ht="15.75">
      <c r="A44" s="190"/>
      <c r="B44" s="240" t="s">
        <v>154</v>
      </c>
      <c r="C44" s="241"/>
      <c r="D44" s="240"/>
      <c r="E44" s="322"/>
      <c r="F44" s="310"/>
      <c r="G44" s="336"/>
    </row>
    <row r="45" spans="1:7" ht="9.75" customHeight="1">
      <c r="A45" s="190"/>
      <c r="B45" s="240"/>
      <c r="C45" s="241"/>
      <c r="D45" s="240"/>
      <c r="E45" s="322"/>
      <c r="F45" s="310"/>
      <c r="G45" s="336"/>
    </row>
    <row r="46" spans="1:7" ht="15.75">
      <c r="A46" s="190"/>
      <c r="B46" s="240" t="s">
        <v>155</v>
      </c>
      <c r="C46" s="241"/>
      <c r="D46" s="240"/>
      <c r="E46" s="322"/>
      <c r="F46" s="310"/>
      <c r="G46" s="336"/>
    </row>
    <row r="47" spans="1:7" ht="15.75">
      <c r="A47" s="190"/>
      <c r="B47" s="240" t="s">
        <v>156</v>
      </c>
      <c r="C47" s="241"/>
      <c r="D47" s="240"/>
      <c r="E47" s="322"/>
      <c r="F47" s="310"/>
      <c r="G47" s="336"/>
    </row>
    <row r="48" spans="1:7" ht="15.75">
      <c r="A48" s="190"/>
      <c r="B48" s="190" t="s">
        <v>157</v>
      </c>
      <c r="C48" s="242"/>
      <c r="D48" s="190"/>
      <c r="E48" s="323">
        <v>588978</v>
      </c>
      <c r="F48" s="310"/>
      <c r="G48" s="336">
        <v>627485</v>
      </c>
    </row>
    <row r="49" spans="1:7" ht="15.75">
      <c r="A49" s="190"/>
      <c r="B49" s="190" t="s">
        <v>158</v>
      </c>
      <c r="C49" s="242"/>
      <c r="D49" s="190"/>
      <c r="E49" s="323">
        <v>699090</v>
      </c>
      <c r="F49" s="310"/>
      <c r="G49" s="336">
        <v>797104</v>
      </c>
    </row>
    <row r="50" spans="1:7" ht="15.75">
      <c r="A50" s="190"/>
      <c r="B50" s="190" t="s">
        <v>159</v>
      </c>
      <c r="C50" s="239" t="s">
        <v>340</v>
      </c>
      <c r="D50" s="190"/>
      <c r="E50" s="323">
        <v>0</v>
      </c>
      <c r="F50" s="310"/>
      <c r="G50" s="336">
        <v>-97999</v>
      </c>
    </row>
    <row r="51" spans="1:7" ht="15.75">
      <c r="A51" s="190"/>
      <c r="B51" s="190" t="s">
        <v>160</v>
      </c>
      <c r="C51" s="242"/>
      <c r="D51" s="190"/>
      <c r="E51" s="323">
        <v>453356</v>
      </c>
      <c r="F51" s="310"/>
      <c r="G51" s="336">
        <v>131676</v>
      </c>
    </row>
    <row r="52" spans="1:7" ht="15.75">
      <c r="A52" s="190"/>
      <c r="B52" s="190" t="s">
        <v>241</v>
      </c>
      <c r="C52" s="242"/>
      <c r="D52" s="190"/>
      <c r="E52" s="323">
        <v>439138</v>
      </c>
      <c r="F52" s="310"/>
      <c r="G52" s="336">
        <v>508189</v>
      </c>
    </row>
    <row r="53" spans="1:7" ht="6.75" customHeight="1">
      <c r="A53" s="190"/>
      <c r="B53" s="190"/>
      <c r="C53" s="242"/>
      <c r="D53" s="190"/>
      <c r="E53" s="324"/>
      <c r="F53" s="310"/>
      <c r="G53" s="337"/>
    </row>
    <row r="54" spans="1:7" ht="15.75">
      <c r="A54" s="190"/>
      <c r="B54" s="240"/>
      <c r="C54" s="241"/>
      <c r="D54" s="240"/>
      <c r="E54" s="325">
        <f>SUM(E48:E53)</f>
        <v>2180562</v>
      </c>
      <c r="F54" s="310"/>
      <c r="G54" s="336">
        <f>SUM(G48:G52)</f>
        <v>1966455</v>
      </c>
    </row>
    <row r="55" spans="1:7" ht="8.25" customHeight="1">
      <c r="A55" s="190"/>
      <c r="B55" s="240"/>
      <c r="C55" s="241"/>
      <c r="D55" s="240"/>
      <c r="E55" s="326"/>
      <c r="F55" s="310"/>
      <c r="G55" s="336"/>
    </row>
    <row r="56" spans="1:7" ht="15.75">
      <c r="A56" s="190"/>
      <c r="B56" s="244" t="s">
        <v>58</v>
      </c>
      <c r="C56" s="245"/>
      <c r="D56" s="244"/>
      <c r="E56" s="323">
        <v>47961</v>
      </c>
      <c r="F56" s="310"/>
      <c r="G56" s="336">
        <v>160751</v>
      </c>
    </row>
    <row r="57" spans="1:7" ht="5.25" customHeight="1">
      <c r="A57" s="190"/>
      <c r="B57" s="244"/>
      <c r="C57" s="245"/>
      <c r="D57" s="244"/>
      <c r="E57" s="327"/>
      <c r="F57" s="310"/>
      <c r="G57" s="338"/>
    </row>
    <row r="58" spans="1:7" ht="15" customHeight="1">
      <c r="A58" s="190"/>
      <c r="B58" s="240" t="s">
        <v>161</v>
      </c>
      <c r="C58" s="241"/>
      <c r="D58" s="240"/>
      <c r="E58" s="319">
        <f>+E56+E54</f>
        <v>2228523</v>
      </c>
      <c r="F58" s="310"/>
      <c r="G58" s="334">
        <f>+G56+G54</f>
        <v>2127206</v>
      </c>
    </row>
    <row r="59" spans="1:7" ht="15" customHeight="1">
      <c r="A59" s="190"/>
      <c r="B59" s="240"/>
      <c r="C59" s="241"/>
      <c r="D59" s="240"/>
      <c r="E59" s="326"/>
      <c r="F59" s="310"/>
      <c r="G59" s="336"/>
    </row>
    <row r="60" spans="1:7" ht="15" customHeight="1">
      <c r="A60" s="190"/>
      <c r="B60" s="240" t="s">
        <v>162</v>
      </c>
      <c r="C60" s="241"/>
      <c r="D60" s="240"/>
      <c r="E60" s="326"/>
      <c r="F60" s="310"/>
      <c r="G60" s="336"/>
    </row>
    <row r="61" spans="1:7" ht="15" customHeight="1">
      <c r="A61" s="190"/>
      <c r="B61" s="244" t="s">
        <v>165</v>
      </c>
      <c r="C61" s="246" t="s">
        <v>341</v>
      </c>
      <c r="D61" s="240"/>
      <c r="E61" s="325">
        <v>40976</v>
      </c>
      <c r="F61" s="310"/>
      <c r="G61" s="336">
        <v>803882</v>
      </c>
    </row>
    <row r="62" spans="1:7" ht="15" customHeight="1">
      <c r="A62" s="190"/>
      <c r="B62" s="244" t="s">
        <v>166</v>
      </c>
      <c r="C62" s="246" t="s">
        <v>342</v>
      </c>
      <c r="D62" s="240"/>
      <c r="E62" s="325">
        <v>157614</v>
      </c>
      <c r="F62" s="310"/>
      <c r="G62" s="336">
        <v>117606</v>
      </c>
    </row>
    <row r="63" spans="1:7" ht="15" customHeight="1">
      <c r="A63" s="190"/>
      <c r="B63" s="244" t="s">
        <v>164</v>
      </c>
      <c r="C63" s="241"/>
      <c r="D63" s="240"/>
      <c r="E63" s="325">
        <v>113991</v>
      </c>
      <c r="F63" s="310"/>
      <c r="G63" s="336">
        <v>112932</v>
      </c>
    </row>
    <row r="64" spans="1:7" ht="15" customHeight="1">
      <c r="A64" s="190"/>
      <c r="B64" s="244" t="s">
        <v>257</v>
      </c>
      <c r="C64" s="241"/>
      <c r="D64" s="240"/>
      <c r="E64" s="325">
        <v>16179</v>
      </c>
      <c r="F64" s="310"/>
      <c r="G64" s="336">
        <v>15204</v>
      </c>
    </row>
    <row r="65" spans="1:7" ht="15" customHeight="1">
      <c r="A65" s="190"/>
      <c r="B65" s="244" t="s">
        <v>256</v>
      </c>
      <c r="C65" s="241"/>
      <c r="D65" s="240"/>
      <c r="E65" s="325">
        <v>4168</v>
      </c>
      <c r="F65" s="310"/>
      <c r="G65" s="336">
        <v>3433</v>
      </c>
    </row>
    <row r="66" spans="1:7" ht="6" customHeight="1">
      <c r="A66" s="190"/>
      <c r="B66" s="244"/>
      <c r="C66" s="241"/>
      <c r="D66" s="240"/>
      <c r="E66" s="325"/>
      <c r="F66" s="310"/>
      <c r="G66" s="336"/>
    </row>
    <row r="67" spans="1:7" ht="15" customHeight="1">
      <c r="A67" s="190"/>
      <c r="B67" s="244"/>
      <c r="C67" s="241"/>
      <c r="D67" s="240"/>
      <c r="E67" s="319">
        <f>SUM(E61:E65)</f>
        <v>332928</v>
      </c>
      <c r="F67" s="310"/>
      <c r="G67" s="334">
        <f>SUM(G61:G65)</f>
        <v>1053057</v>
      </c>
    </row>
    <row r="68" spans="1:7" ht="15" customHeight="1">
      <c r="A68" s="190"/>
      <c r="B68" s="244"/>
      <c r="C68" s="241"/>
      <c r="D68" s="240"/>
      <c r="E68" s="325"/>
      <c r="F68" s="310"/>
      <c r="G68" s="336"/>
    </row>
    <row r="69" spans="1:7" ht="15" customHeight="1">
      <c r="A69" s="190"/>
      <c r="B69" s="240" t="s">
        <v>167</v>
      </c>
      <c r="C69" s="241"/>
      <c r="D69" s="240"/>
      <c r="E69" s="328"/>
      <c r="F69" s="310"/>
      <c r="G69" s="336"/>
    </row>
    <row r="70" spans="1:7" ht="15" customHeight="1">
      <c r="A70" s="190"/>
      <c r="B70" s="244" t="s">
        <v>168</v>
      </c>
      <c r="C70" s="241"/>
      <c r="D70" s="240"/>
      <c r="E70" s="325">
        <v>284216</v>
      </c>
      <c r="F70" s="310"/>
      <c r="G70" s="336">
        <v>294643</v>
      </c>
    </row>
    <row r="71" spans="1:7" ht="15" customHeight="1">
      <c r="A71" s="190"/>
      <c r="B71" s="244" t="s">
        <v>163</v>
      </c>
      <c r="C71" s="241"/>
      <c r="D71" s="240"/>
      <c r="E71" s="325">
        <v>11677</v>
      </c>
      <c r="F71" s="310"/>
      <c r="G71" s="336">
        <v>9811</v>
      </c>
    </row>
    <row r="72" spans="1:7" ht="15" customHeight="1">
      <c r="A72" s="190"/>
      <c r="B72" s="244" t="s">
        <v>165</v>
      </c>
      <c r="C72" s="246" t="s">
        <v>341</v>
      </c>
      <c r="D72" s="240"/>
      <c r="E72" s="325">
        <v>1068602</v>
      </c>
      <c r="F72" s="310"/>
      <c r="G72" s="336">
        <v>207510</v>
      </c>
    </row>
    <row r="73" spans="1:7" ht="15" customHeight="1">
      <c r="A73" s="190"/>
      <c r="B73" s="244" t="s">
        <v>166</v>
      </c>
      <c r="C73" s="246" t="s">
        <v>342</v>
      </c>
      <c r="D73" s="240"/>
      <c r="E73" s="325">
        <v>194130</v>
      </c>
      <c r="F73" s="310"/>
      <c r="G73" s="336">
        <v>1769</v>
      </c>
    </row>
    <row r="74" spans="1:7" ht="15" customHeight="1">
      <c r="A74" s="190"/>
      <c r="B74" s="244" t="s">
        <v>284</v>
      </c>
      <c r="C74" s="241"/>
      <c r="D74" s="240"/>
      <c r="E74" s="325">
        <v>7422</v>
      </c>
      <c r="F74" s="310"/>
      <c r="G74" s="336">
        <v>7733</v>
      </c>
    </row>
    <row r="75" spans="1:7" ht="6" customHeight="1">
      <c r="A75" s="190"/>
      <c r="B75" s="244"/>
      <c r="C75" s="241"/>
      <c r="D75" s="240"/>
      <c r="E75" s="329"/>
      <c r="F75" s="310"/>
      <c r="G75" s="336"/>
    </row>
    <row r="76" spans="1:7" ht="15.75">
      <c r="A76" s="190"/>
      <c r="B76" s="190"/>
      <c r="C76" s="247"/>
      <c r="D76" s="184"/>
      <c r="E76" s="317">
        <f>SUM(E70:E74)</f>
        <v>1566047</v>
      </c>
      <c r="F76" s="310"/>
      <c r="G76" s="333">
        <f>SUM(G70:G74)</f>
        <v>521466</v>
      </c>
    </row>
    <row r="77" spans="1:7" ht="15.75">
      <c r="A77" s="190"/>
      <c r="B77" s="184"/>
      <c r="C77" s="247"/>
      <c r="D77" s="184"/>
      <c r="E77" s="279"/>
      <c r="F77" s="310"/>
      <c r="G77" s="339"/>
    </row>
    <row r="78" spans="1:7" ht="15.75">
      <c r="A78" s="190"/>
      <c r="B78" s="184" t="s">
        <v>169</v>
      </c>
      <c r="C78" s="237"/>
      <c r="D78" s="190"/>
      <c r="E78" s="317">
        <f>+E76+E67</f>
        <v>1898975</v>
      </c>
      <c r="F78" s="310"/>
      <c r="G78" s="333">
        <f>+G76+G67</f>
        <v>1574523</v>
      </c>
    </row>
    <row r="79" spans="1:7" ht="15.75">
      <c r="A79" s="190"/>
      <c r="B79" s="190"/>
      <c r="C79" s="231"/>
      <c r="D79" s="190"/>
      <c r="E79" s="315"/>
      <c r="F79" s="310"/>
      <c r="G79" s="332"/>
    </row>
    <row r="80" spans="1:7" ht="16.5" thickBot="1">
      <c r="A80" s="190"/>
      <c r="B80" s="184" t="s">
        <v>170</v>
      </c>
      <c r="C80" s="231"/>
      <c r="D80" s="190"/>
      <c r="E80" s="330">
        <f>+E78+E58</f>
        <v>4127498</v>
      </c>
      <c r="F80" s="310"/>
      <c r="G80" s="340">
        <f>+G78+G58</f>
        <v>3701729</v>
      </c>
    </row>
    <row r="81" spans="1:7" ht="16.5" thickTop="1">
      <c r="A81" s="190"/>
      <c r="B81" s="190"/>
      <c r="C81" s="231"/>
      <c r="D81" s="190"/>
      <c r="E81" s="285"/>
      <c r="F81" s="190"/>
      <c r="G81" s="269"/>
    </row>
    <row r="82" spans="1:7" ht="15.75">
      <c r="A82" s="190"/>
      <c r="B82" s="240"/>
      <c r="C82" s="231"/>
      <c r="D82" s="190"/>
      <c r="E82" s="285"/>
      <c r="F82" s="190"/>
      <c r="G82" s="269"/>
    </row>
    <row r="83" spans="1:7" ht="16.5" thickBot="1">
      <c r="A83" s="190"/>
      <c r="B83" s="240" t="s">
        <v>252</v>
      </c>
      <c r="C83" s="248"/>
      <c r="D83" s="240"/>
      <c r="E83" s="286">
        <f>+E54*1000/(1177956579)</f>
        <v>1.8511395401782462</v>
      </c>
      <c r="F83" s="249"/>
      <c r="G83" s="250">
        <f>G54*1000/(1254971579-76983000)</f>
        <v>1.6693328229627937</v>
      </c>
    </row>
    <row r="84" spans="1:7" ht="15.75">
      <c r="A84" s="190"/>
      <c r="B84" s="190"/>
      <c r="C84" s="190"/>
      <c r="D84" s="190"/>
      <c r="E84" s="238"/>
      <c r="F84" s="190"/>
      <c r="G84" s="144"/>
    </row>
    <row r="85" spans="1:7" ht="15.75">
      <c r="A85" s="190"/>
      <c r="B85" s="190"/>
      <c r="C85" s="190"/>
      <c r="D85" s="190"/>
      <c r="E85" s="238"/>
      <c r="F85" s="190"/>
      <c r="G85" s="144"/>
    </row>
    <row r="86" spans="1:7" ht="15.75">
      <c r="A86" s="190"/>
      <c r="B86" s="190"/>
      <c r="C86" s="190"/>
      <c r="D86" s="190"/>
      <c r="E86" s="238"/>
      <c r="F86" s="190"/>
      <c r="G86" s="144"/>
    </row>
    <row r="87" spans="1:7" ht="15.75">
      <c r="A87" s="190"/>
      <c r="B87" s="190"/>
      <c r="C87" s="190"/>
      <c r="D87" s="190"/>
      <c r="E87" s="238"/>
      <c r="F87" s="190"/>
      <c r="G87" s="144"/>
    </row>
    <row r="88" spans="1:7" ht="15.75">
      <c r="A88" s="97"/>
      <c r="B88" s="97"/>
      <c r="C88" s="97"/>
      <c r="D88" s="97"/>
      <c r="E88" s="142"/>
      <c r="F88" s="115"/>
      <c r="G88" s="144"/>
    </row>
    <row r="89" spans="1:7" ht="15.75">
      <c r="A89" s="97"/>
      <c r="B89" s="97"/>
      <c r="C89" s="97"/>
      <c r="D89" s="97"/>
      <c r="E89" s="142"/>
      <c r="F89" s="115"/>
      <c r="G89" s="144"/>
    </row>
    <row r="90" spans="1:7" ht="15.75">
      <c r="A90" s="97"/>
      <c r="B90" s="97"/>
      <c r="C90" s="97"/>
      <c r="D90" s="97"/>
      <c r="E90" s="142"/>
      <c r="F90" s="115"/>
      <c r="G90" s="144"/>
    </row>
    <row r="91" spans="1:7" ht="15.75">
      <c r="A91" s="97"/>
      <c r="B91" s="97"/>
      <c r="C91" s="97"/>
      <c r="D91" s="97"/>
      <c r="E91" s="142"/>
      <c r="F91" s="115"/>
      <c r="G91" s="144"/>
    </row>
    <row r="92" spans="1:7" ht="15.75">
      <c r="A92" s="97"/>
      <c r="B92" s="97"/>
      <c r="C92" s="97"/>
      <c r="D92" s="97"/>
      <c r="E92" s="142"/>
      <c r="F92" s="115"/>
      <c r="G92" s="144"/>
    </row>
    <row r="93" spans="1:7" ht="31.5" customHeight="1">
      <c r="A93" s="97"/>
      <c r="B93" s="146"/>
      <c r="C93" s="146"/>
      <c r="D93" s="146"/>
      <c r="E93" s="146"/>
      <c r="F93" s="146"/>
      <c r="G93" s="146"/>
    </row>
    <row r="94" spans="1:7" ht="15.75">
      <c r="A94" s="97"/>
      <c r="B94" s="97"/>
      <c r="C94" s="97"/>
      <c r="D94" s="97"/>
      <c r="E94" s="105"/>
      <c r="F94" s="97"/>
      <c r="G94" s="97"/>
    </row>
    <row r="95" ht="12.75" customHeight="1">
      <c r="C95" s="106" t="s">
        <v>46</v>
      </c>
    </row>
  </sheetData>
  <sheetProtection/>
  <mergeCells count="1">
    <mergeCell ref="B1:G1"/>
  </mergeCells>
  <printOptions/>
  <pageMargins left="0.6" right="0.49" top="0.4" bottom="0.3" header="0.43" footer="0.27"/>
  <pageSetup firstPageNumber="2" useFirstPageNumber="1" horizontalDpi="600" verticalDpi="600" orientation="portrait" paperSize="9" scale="95" r:id="rId2"/>
  <headerFooter alignWithMargins="0">
    <oddHeader>&amp;R&amp;"Arial,Bold"
</oddHeader>
    <oddFooter>&amp;C&amp;"Times New Roman,Regular"&amp;12&amp;P</oddFooter>
  </headerFooter>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dimension ref="A1:V310"/>
  <sheetViews>
    <sheetView showGridLines="0" view="pageBreakPreview" zoomScale="75" zoomScaleNormal="85" zoomScaleSheetLayoutView="75" zoomScalePageLayoutView="0" workbookViewId="0" topLeftCell="A1">
      <pane xSplit="3" ySplit="11" topLeftCell="D12" activePane="bottomRight" state="frozen"/>
      <selection pane="topLeft" activeCell="E31" sqref="E31"/>
      <selection pane="topRight" activeCell="E31" sqref="E31"/>
      <selection pane="bottomLeft" activeCell="E31" sqref="E31"/>
      <selection pane="bottomRight" activeCell="D35" sqref="D35"/>
    </sheetView>
  </sheetViews>
  <sheetFormatPr defaultColWidth="9.140625" defaultRowHeight="12.75" customHeight="1"/>
  <cols>
    <col min="1" max="1" width="5.00390625" style="111" customWidth="1"/>
    <col min="2" max="2" width="40.421875" style="111" customWidth="1"/>
    <col min="3" max="3" width="1.1484375" style="111" customWidth="1"/>
    <col min="4" max="4" width="14.421875" style="111" customWidth="1"/>
    <col min="5" max="5" width="12.421875" style="111" customWidth="1"/>
    <col min="6" max="6" width="12.57421875" style="111" customWidth="1"/>
    <col min="7" max="7" width="11.00390625" style="111" customWidth="1"/>
    <col min="8" max="8" width="10.57421875" style="111" customWidth="1"/>
    <col min="9" max="9" width="12.421875" style="111" customWidth="1"/>
    <col min="10" max="10" width="14.421875" style="111" customWidth="1"/>
    <col min="11" max="11" width="11.140625" style="111" customWidth="1"/>
    <col min="12" max="12" width="1.8515625" style="111" customWidth="1"/>
    <col min="13" max="13" width="15.140625" style="111" bestFit="1" customWidth="1"/>
    <col min="14" max="14" width="2.140625" style="111" customWidth="1"/>
    <col min="15" max="15" width="11.421875" style="111" customWidth="1"/>
    <col min="16" max="16" width="0.85546875" style="111" customWidth="1"/>
    <col min="17" max="17" width="14.00390625" style="111" bestFit="1" customWidth="1"/>
    <col min="18" max="16384" width="9.140625" style="111" customWidth="1"/>
  </cols>
  <sheetData>
    <row r="1" spans="1:17" ht="25.5">
      <c r="A1" s="208"/>
      <c r="B1" s="406" t="s">
        <v>285</v>
      </c>
      <c r="C1" s="406"/>
      <c r="D1" s="406"/>
      <c r="E1" s="406"/>
      <c r="F1" s="406"/>
      <c r="G1" s="406"/>
      <c r="H1" s="406"/>
      <c r="I1" s="406"/>
      <c r="J1" s="406"/>
      <c r="K1" s="406"/>
      <c r="L1" s="406"/>
      <c r="M1" s="406"/>
      <c r="N1" s="406"/>
      <c r="O1" s="406"/>
      <c r="P1" s="406"/>
      <c r="Q1" s="406"/>
    </row>
    <row r="2" spans="1:17" s="115" customFormat="1" ht="15.75">
      <c r="A2" s="408"/>
      <c r="B2" s="408"/>
      <c r="C2" s="408"/>
      <c r="D2" s="408"/>
      <c r="E2" s="408"/>
      <c r="F2" s="408"/>
      <c r="G2" s="408"/>
      <c r="H2" s="408"/>
      <c r="I2" s="408"/>
      <c r="J2" s="408"/>
      <c r="K2" s="408"/>
      <c r="L2" s="408"/>
      <c r="M2" s="408"/>
      <c r="N2" s="408"/>
      <c r="O2" s="408"/>
      <c r="P2" s="408"/>
      <c r="Q2" s="408"/>
    </row>
    <row r="3" spans="1:17" s="97" customFormat="1" ht="15.75">
      <c r="A3" s="190"/>
      <c r="B3" s="209"/>
      <c r="C3" s="209"/>
      <c r="D3" s="190"/>
      <c r="E3" s="210"/>
      <c r="F3" s="190"/>
      <c r="G3" s="190"/>
      <c r="H3" s="190"/>
      <c r="I3" s="190"/>
      <c r="J3" s="190"/>
      <c r="K3" s="190"/>
      <c r="L3" s="190"/>
      <c r="M3" s="190"/>
      <c r="N3" s="190"/>
      <c r="O3" s="190"/>
      <c r="P3" s="190"/>
      <c r="Q3" s="190"/>
    </row>
    <row r="4" spans="1:17" s="97" customFormat="1" ht="15.75">
      <c r="A4" s="184"/>
      <c r="B4" s="199" t="s">
        <v>107</v>
      </c>
      <c r="C4" s="209"/>
      <c r="D4" s="190"/>
      <c r="E4" s="190"/>
      <c r="F4" s="190"/>
      <c r="G4" s="190"/>
      <c r="H4" s="190"/>
      <c r="I4" s="190"/>
      <c r="J4" s="190"/>
      <c r="K4" s="190"/>
      <c r="L4" s="190"/>
      <c r="M4" s="190"/>
      <c r="N4" s="190"/>
      <c r="O4" s="190"/>
      <c r="P4" s="190"/>
      <c r="Q4" s="190"/>
    </row>
    <row r="5" spans="1:17" s="97" customFormat="1" ht="15.75">
      <c r="A5" s="190"/>
      <c r="B5" s="199" t="s">
        <v>317</v>
      </c>
      <c r="C5" s="209"/>
      <c r="D5" s="190"/>
      <c r="E5" s="190"/>
      <c r="F5" s="190"/>
      <c r="G5" s="190"/>
      <c r="H5" s="190"/>
      <c r="I5" s="190"/>
      <c r="J5" s="190"/>
      <c r="K5" s="190"/>
      <c r="L5" s="190"/>
      <c r="M5" s="190"/>
      <c r="N5" s="190"/>
      <c r="O5" s="190"/>
      <c r="P5" s="190"/>
      <c r="Q5" s="190"/>
    </row>
    <row r="6" spans="1:17" s="97" customFormat="1" ht="15.75">
      <c r="A6" s="190"/>
      <c r="B6" s="190"/>
      <c r="C6" s="190"/>
      <c r="D6" s="189"/>
      <c r="E6" s="211"/>
      <c r="F6" s="190"/>
      <c r="G6" s="190"/>
      <c r="H6" s="190"/>
      <c r="I6" s="190"/>
      <c r="J6" s="190"/>
      <c r="K6" s="190"/>
      <c r="L6" s="190"/>
      <c r="M6" s="190"/>
      <c r="N6" s="190"/>
      <c r="O6" s="190"/>
      <c r="P6" s="190"/>
      <c r="Q6" s="190"/>
    </row>
    <row r="7" spans="1:17" s="97" customFormat="1" ht="15.75">
      <c r="A7" s="190"/>
      <c r="B7" s="190"/>
      <c r="C7" s="190"/>
      <c r="D7" s="212" t="s">
        <v>180</v>
      </c>
      <c r="E7" s="212"/>
      <c r="F7" s="190"/>
      <c r="G7" s="212"/>
      <c r="H7" s="212"/>
      <c r="I7" s="212"/>
      <c r="J7" s="212"/>
      <c r="K7" s="212"/>
      <c r="L7" s="212"/>
      <c r="M7" s="212"/>
      <c r="N7" s="212"/>
      <c r="O7" s="190"/>
      <c r="P7" s="190"/>
      <c r="Q7" s="190"/>
    </row>
    <row r="8" spans="1:17" s="97" customFormat="1" ht="15.75">
      <c r="A8" s="190"/>
      <c r="B8" s="190"/>
      <c r="C8" s="190"/>
      <c r="D8" s="189"/>
      <c r="E8" s="213" t="s">
        <v>177</v>
      </c>
      <c r="F8" s="213"/>
      <c r="G8" s="213"/>
      <c r="H8" s="190"/>
      <c r="I8" s="190"/>
      <c r="J8" s="214" t="s">
        <v>108</v>
      </c>
      <c r="K8" s="190"/>
      <c r="L8" s="190"/>
      <c r="M8" s="189" t="s">
        <v>54</v>
      </c>
      <c r="N8" s="211"/>
      <c r="O8" s="190"/>
      <c r="P8" s="190"/>
      <c r="Q8" s="190"/>
    </row>
    <row r="9" spans="1:17" s="97" customFormat="1" ht="15.75">
      <c r="A9" s="190"/>
      <c r="B9" s="190"/>
      <c r="C9" s="190"/>
      <c r="D9" s="189" t="s">
        <v>56</v>
      </c>
      <c r="E9" s="211" t="s">
        <v>109</v>
      </c>
      <c r="F9" s="189" t="s">
        <v>171</v>
      </c>
      <c r="G9" s="189" t="s">
        <v>172</v>
      </c>
      <c r="H9" s="189" t="s">
        <v>111</v>
      </c>
      <c r="I9" s="189" t="s">
        <v>173</v>
      </c>
      <c r="J9" s="189" t="s">
        <v>174</v>
      </c>
      <c r="K9" s="189" t="s">
        <v>175</v>
      </c>
      <c r="L9" s="189"/>
      <c r="M9" s="189" t="s">
        <v>110</v>
      </c>
      <c r="N9" s="211"/>
      <c r="O9" s="189" t="s">
        <v>83</v>
      </c>
      <c r="P9" s="190"/>
      <c r="Q9" s="189" t="s">
        <v>54</v>
      </c>
    </row>
    <row r="10" spans="1:17" s="97" customFormat="1" ht="15.75">
      <c r="A10" s="190"/>
      <c r="B10" s="190"/>
      <c r="C10" s="190"/>
      <c r="D10" s="189" t="s">
        <v>111</v>
      </c>
      <c r="E10" s="211" t="s">
        <v>112</v>
      </c>
      <c r="F10" s="189" t="s">
        <v>113</v>
      </c>
      <c r="G10" s="189" t="s">
        <v>113</v>
      </c>
      <c r="H10" s="189" t="s">
        <v>113</v>
      </c>
      <c r="I10" s="189" t="s">
        <v>113</v>
      </c>
      <c r="J10" s="189" t="s">
        <v>119</v>
      </c>
      <c r="K10" s="189" t="s">
        <v>176</v>
      </c>
      <c r="L10" s="189"/>
      <c r="M10" s="189" t="s">
        <v>87</v>
      </c>
      <c r="N10" s="211"/>
      <c r="O10" s="189" t="s">
        <v>84</v>
      </c>
      <c r="P10" s="190"/>
      <c r="Q10" s="189" t="s">
        <v>87</v>
      </c>
    </row>
    <row r="11" spans="1:17" s="97" customFormat="1" ht="15.75">
      <c r="A11" s="190"/>
      <c r="B11" s="190"/>
      <c r="C11" s="215"/>
      <c r="D11" s="216" t="s">
        <v>49</v>
      </c>
      <c r="E11" s="216" t="s">
        <v>49</v>
      </c>
      <c r="F11" s="216" t="s">
        <v>49</v>
      </c>
      <c r="G11" s="216" t="s">
        <v>49</v>
      </c>
      <c r="H11" s="216" t="s">
        <v>49</v>
      </c>
      <c r="I11" s="216" t="s">
        <v>49</v>
      </c>
      <c r="J11" s="216" t="s">
        <v>49</v>
      </c>
      <c r="K11" s="216" t="s">
        <v>49</v>
      </c>
      <c r="L11" s="211"/>
      <c r="M11" s="216" t="s">
        <v>49</v>
      </c>
      <c r="N11" s="211"/>
      <c r="O11" s="216" t="s">
        <v>49</v>
      </c>
      <c r="P11" s="190"/>
      <c r="Q11" s="216" t="s">
        <v>49</v>
      </c>
    </row>
    <row r="12" spans="1:17" s="97" customFormat="1" ht="15.75">
      <c r="A12" s="190"/>
      <c r="B12" s="190"/>
      <c r="C12" s="190"/>
      <c r="D12" s="189"/>
      <c r="E12" s="211"/>
      <c r="F12" s="190"/>
      <c r="G12" s="190"/>
      <c r="H12" s="190"/>
      <c r="I12" s="190"/>
      <c r="J12" s="190"/>
      <c r="K12" s="190"/>
      <c r="L12" s="190"/>
      <c r="M12" s="190"/>
      <c r="N12" s="217"/>
      <c r="O12" s="190"/>
      <c r="P12" s="190"/>
      <c r="Q12" s="190"/>
    </row>
    <row r="13" spans="1:17" s="97" customFormat="1" ht="8.25" customHeight="1">
      <c r="A13" s="190"/>
      <c r="B13" s="190"/>
      <c r="C13" s="190"/>
      <c r="D13" s="192"/>
      <c r="E13" s="191"/>
      <c r="F13" s="192"/>
      <c r="G13" s="192"/>
      <c r="H13" s="192"/>
      <c r="I13" s="192"/>
      <c r="J13" s="192"/>
      <c r="K13" s="192"/>
      <c r="L13" s="192"/>
      <c r="M13" s="192"/>
      <c r="N13" s="191"/>
      <c r="O13" s="190"/>
      <c r="P13" s="190"/>
      <c r="Q13" s="190"/>
    </row>
    <row r="14" spans="1:17" s="97" customFormat="1" ht="15.75">
      <c r="A14" s="190"/>
      <c r="B14" s="190"/>
      <c r="C14" s="190"/>
      <c r="D14" s="192"/>
      <c r="E14" s="191"/>
      <c r="F14" s="192"/>
      <c r="G14" s="192"/>
      <c r="H14" s="192"/>
      <c r="I14" s="192"/>
      <c r="J14" s="218"/>
      <c r="K14" s="276"/>
      <c r="L14" s="192"/>
      <c r="M14" s="192"/>
      <c r="N14" s="191"/>
      <c r="O14" s="190"/>
      <c r="P14" s="219"/>
      <c r="Q14" s="219"/>
    </row>
    <row r="15" spans="1:17" s="115" customFormat="1" ht="15.75">
      <c r="A15" s="190"/>
      <c r="B15" s="184" t="s">
        <v>318</v>
      </c>
      <c r="C15" s="190"/>
      <c r="D15" s="218">
        <v>627485</v>
      </c>
      <c r="E15" s="220">
        <v>797104</v>
      </c>
      <c r="F15" s="218">
        <v>1355</v>
      </c>
      <c r="G15" s="218">
        <v>-11504</v>
      </c>
      <c r="H15" s="218">
        <v>74200</v>
      </c>
      <c r="I15" s="218">
        <v>67625</v>
      </c>
      <c r="J15" s="277">
        <v>508189</v>
      </c>
      <c r="K15" s="277">
        <v>-97999</v>
      </c>
      <c r="L15" s="267"/>
      <c r="M15" s="218">
        <f>SUM(D15:K15)</f>
        <v>1966455</v>
      </c>
      <c r="N15" s="220"/>
      <c r="O15" s="218">
        <v>160751</v>
      </c>
      <c r="P15" s="218"/>
      <c r="Q15" s="218">
        <f>+O15+M15</f>
        <v>2127206</v>
      </c>
    </row>
    <row r="16" spans="4:17" s="115" customFormat="1" ht="15.75">
      <c r="D16" s="218"/>
      <c r="E16" s="220"/>
      <c r="F16" s="218"/>
      <c r="G16" s="218"/>
      <c r="H16" s="218"/>
      <c r="I16" s="218"/>
      <c r="J16" s="277"/>
      <c r="K16" s="277"/>
      <c r="L16" s="267"/>
      <c r="M16" s="218"/>
      <c r="N16" s="220"/>
      <c r="O16" s="218"/>
      <c r="P16" s="218"/>
      <c r="Q16" s="218"/>
    </row>
    <row r="17" spans="2:17" s="115" customFormat="1" ht="15.75">
      <c r="B17" s="190" t="s">
        <v>319</v>
      </c>
      <c r="D17" s="258">
        <v>0</v>
      </c>
      <c r="E17" s="258">
        <v>0</v>
      </c>
      <c r="F17" s="275">
        <v>0</v>
      </c>
      <c r="G17" s="275">
        <v>0</v>
      </c>
      <c r="H17" s="218">
        <v>0</v>
      </c>
      <c r="I17" s="218">
        <v>0</v>
      </c>
      <c r="J17" s="277">
        <f>'P&amp;L'!I41</f>
        <v>-71563</v>
      </c>
      <c r="K17" s="277">
        <v>0</v>
      </c>
      <c r="L17" s="267"/>
      <c r="M17" s="218">
        <f>SUM(D17:K17)</f>
        <v>-71563</v>
      </c>
      <c r="N17" s="220"/>
      <c r="O17" s="218">
        <f>'P&amp;L'!I42</f>
        <v>17545</v>
      </c>
      <c r="P17" s="218"/>
      <c r="Q17" s="218">
        <f>+M17+O17</f>
        <v>-54018</v>
      </c>
    </row>
    <row r="18" spans="2:17" s="115" customFormat="1" ht="15.75">
      <c r="B18" s="190" t="s">
        <v>178</v>
      </c>
      <c r="D18" s="258"/>
      <c r="E18" s="258"/>
      <c r="F18" s="275"/>
      <c r="G18" s="275"/>
      <c r="H18" s="218"/>
      <c r="I18" s="218"/>
      <c r="J18" s="277"/>
      <c r="K18" s="277"/>
      <c r="L18" s="267"/>
      <c r="M18" s="218"/>
      <c r="N18" s="220"/>
      <c r="O18" s="218"/>
      <c r="P18" s="218"/>
      <c r="Q18" s="218"/>
    </row>
    <row r="19" spans="2:17" s="115" customFormat="1" ht="15.75">
      <c r="B19" s="190" t="s">
        <v>283</v>
      </c>
      <c r="D19" s="258">
        <v>0</v>
      </c>
      <c r="E19" s="258">
        <v>0</v>
      </c>
      <c r="F19" s="275">
        <v>0</v>
      </c>
      <c r="G19" s="275">
        <v>0</v>
      </c>
      <c r="H19" s="218">
        <v>0</v>
      </c>
      <c r="I19" s="218">
        <v>367</v>
      </c>
      <c r="J19" s="277">
        <v>0</v>
      </c>
      <c r="K19" s="277">
        <v>0</v>
      </c>
      <c r="L19" s="267"/>
      <c r="M19" s="218">
        <f>SUM(D19:K19)</f>
        <v>367</v>
      </c>
      <c r="N19" s="220"/>
      <c r="O19" s="218">
        <v>0</v>
      </c>
      <c r="P19" s="218"/>
      <c r="Q19" s="218">
        <f>+M19+O19</f>
        <v>367</v>
      </c>
    </row>
    <row r="20" spans="2:17" s="115" customFormat="1" ht="15.75">
      <c r="B20" s="190" t="s">
        <v>179</v>
      </c>
      <c r="D20" s="258">
        <v>0</v>
      </c>
      <c r="E20" s="258">
        <v>0</v>
      </c>
      <c r="F20" s="275">
        <v>0</v>
      </c>
      <c r="G20" s="275">
        <v>0</v>
      </c>
      <c r="H20" s="218">
        <v>0</v>
      </c>
      <c r="I20" s="218">
        <v>0</v>
      </c>
      <c r="J20" s="277">
        <v>0</v>
      </c>
      <c r="K20" s="277">
        <v>-15</v>
      </c>
      <c r="L20" s="267"/>
      <c r="M20" s="218">
        <f>SUM(D20:K20)</f>
        <v>-15</v>
      </c>
      <c r="N20" s="220"/>
      <c r="O20" s="218">
        <v>0</v>
      </c>
      <c r="P20" s="218"/>
      <c r="Q20" s="218">
        <f>+M20+O20</f>
        <v>-15</v>
      </c>
    </row>
    <row r="21" spans="2:17" s="115" customFormat="1" ht="15.75">
      <c r="B21" s="190" t="s">
        <v>321</v>
      </c>
      <c r="D21" s="258"/>
      <c r="E21" s="258"/>
      <c r="F21" s="275"/>
      <c r="G21" s="275"/>
      <c r="H21" s="218"/>
      <c r="I21" s="218"/>
      <c r="J21" s="277"/>
      <c r="K21" s="277"/>
      <c r="L21" s="267"/>
      <c r="M21" s="218"/>
      <c r="N21" s="220"/>
      <c r="O21" s="218"/>
      <c r="P21" s="218"/>
      <c r="Q21" s="218"/>
    </row>
    <row r="22" spans="2:17" s="115" customFormat="1" ht="15.75">
      <c r="B22" s="190" t="s">
        <v>322</v>
      </c>
      <c r="D22" s="258">
        <v>0</v>
      </c>
      <c r="E22" s="258">
        <v>0</v>
      </c>
      <c r="F22" s="275">
        <v>0</v>
      </c>
      <c r="G22" s="275">
        <v>288697</v>
      </c>
      <c r="H22" s="218">
        <v>9</v>
      </c>
      <c r="I22" s="218">
        <v>0</v>
      </c>
      <c r="J22" s="277">
        <v>0</v>
      </c>
      <c r="K22" s="277">
        <v>0</v>
      </c>
      <c r="L22" s="267"/>
      <c r="M22" s="218">
        <f>SUM(D22:K22)</f>
        <v>288706</v>
      </c>
      <c r="N22" s="220"/>
      <c r="O22" s="218">
        <v>2215</v>
      </c>
      <c r="P22" s="218"/>
      <c r="Q22" s="218">
        <f>+M22+O22</f>
        <v>290921</v>
      </c>
    </row>
    <row r="23" spans="2:17" s="115" customFormat="1" ht="15.75">
      <c r="B23" s="190" t="s">
        <v>323</v>
      </c>
      <c r="D23" s="258"/>
      <c r="E23" s="258"/>
      <c r="F23" s="275"/>
      <c r="G23" s="275"/>
      <c r="H23" s="218"/>
      <c r="I23" s="218"/>
      <c r="J23" s="277"/>
      <c r="K23" s="277"/>
      <c r="L23" s="267"/>
      <c r="M23" s="218"/>
      <c r="N23" s="220"/>
      <c r="O23" s="218"/>
      <c r="P23" s="218"/>
      <c r="Q23" s="218"/>
    </row>
    <row r="24" spans="2:17" s="115" customFormat="1" ht="15.75">
      <c r="B24" s="190" t="s">
        <v>322</v>
      </c>
      <c r="D24" s="258">
        <v>0</v>
      </c>
      <c r="E24" s="258">
        <v>0</v>
      </c>
      <c r="F24" s="275">
        <v>0</v>
      </c>
      <c r="G24" s="275">
        <v>-2084</v>
      </c>
      <c r="H24" s="218">
        <v>0</v>
      </c>
      <c r="I24" s="218">
        <v>0</v>
      </c>
      <c r="J24" s="277">
        <v>0</v>
      </c>
      <c r="K24" s="277">
        <v>0</v>
      </c>
      <c r="L24" s="267"/>
      <c r="M24" s="218">
        <f>SUM(D24:K24)</f>
        <v>-2084</v>
      </c>
      <c r="N24" s="220"/>
      <c r="O24" s="218">
        <v>0</v>
      </c>
      <c r="P24" s="218"/>
      <c r="Q24" s="218">
        <f>+M24+O24</f>
        <v>-2084</v>
      </c>
    </row>
    <row r="25" spans="2:17" s="115" customFormat="1" ht="15.75">
      <c r="B25" s="190" t="s">
        <v>277</v>
      </c>
      <c r="D25" s="258">
        <v>0</v>
      </c>
      <c r="E25" s="258">
        <v>0</v>
      </c>
      <c r="F25" s="275">
        <v>0</v>
      </c>
      <c r="G25" s="275">
        <v>0</v>
      </c>
      <c r="H25" s="218"/>
      <c r="I25" s="218">
        <v>-1304</v>
      </c>
      <c r="J25" s="277">
        <v>0</v>
      </c>
      <c r="K25" s="277">
        <v>0</v>
      </c>
      <c r="L25" s="267"/>
      <c r="M25" s="218">
        <f>SUM(D25:K25)</f>
        <v>-1304</v>
      </c>
      <c r="N25" s="220"/>
      <c r="O25" s="218">
        <v>0</v>
      </c>
      <c r="P25" s="218"/>
      <c r="Q25" s="218">
        <f>+M25+O25</f>
        <v>-1304</v>
      </c>
    </row>
    <row r="26" spans="2:17" s="115" customFormat="1" ht="15.75">
      <c r="B26" s="190" t="s">
        <v>308</v>
      </c>
      <c r="D26" s="258">
        <v>0</v>
      </c>
      <c r="E26" s="258">
        <v>0</v>
      </c>
      <c r="F26" s="275">
        <v>0</v>
      </c>
      <c r="G26" s="275">
        <v>0</v>
      </c>
      <c r="H26" s="218">
        <v>-28</v>
      </c>
      <c r="I26" s="218">
        <v>0</v>
      </c>
      <c r="J26" s="277">
        <v>28</v>
      </c>
      <c r="K26" s="277">
        <v>0</v>
      </c>
      <c r="L26" s="267"/>
      <c r="M26" s="218">
        <f>SUM(D26:K26)</f>
        <v>0</v>
      </c>
      <c r="N26" s="220"/>
      <c r="O26" s="218"/>
      <c r="P26" s="218"/>
      <c r="Q26" s="218">
        <f>+M26+O26</f>
        <v>0</v>
      </c>
    </row>
    <row r="27" spans="2:17" s="115" customFormat="1" ht="15.75">
      <c r="B27" s="190" t="s">
        <v>320</v>
      </c>
      <c r="D27" s="258">
        <v>-38507</v>
      </c>
      <c r="E27" s="258">
        <v>-98014</v>
      </c>
      <c r="F27" s="275">
        <v>0</v>
      </c>
      <c r="G27" s="275">
        <v>0</v>
      </c>
      <c r="H27" s="218">
        <v>38507</v>
      </c>
      <c r="I27" s="218">
        <v>0</v>
      </c>
      <c r="J27" s="277">
        <v>0</v>
      </c>
      <c r="K27" s="277">
        <v>98014</v>
      </c>
      <c r="L27" s="267"/>
      <c r="M27" s="218">
        <f>SUM(D27:K27)</f>
        <v>0</v>
      </c>
      <c r="N27" s="220"/>
      <c r="O27" s="218">
        <v>0</v>
      </c>
      <c r="P27" s="218"/>
      <c r="Q27" s="218">
        <f>+M27+O27</f>
        <v>0</v>
      </c>
    </row>
    <row r="28" spans="2:17" s="115" customFormat="1" ht="15.75">
      <c r="B28" s="190" t="s">
        <v>343</v>
      </c>
      <c r="D28" s="258">
        <v>0</v>
      </c>
      <c r="E28" s="258">
        <v>0</v>
      </c>
      <c r="F28" s="275">
        <v>0</v>
      </c>
      <c r="G28" s="275">
        <v>0</v>
      </c>
      <c r="H28" s="218">
        <v>-2484</v>
      </c>
      <c r="I28" s="218">
        <v>0</v>
      </c>
      <c r="J28" s="277">
        <v>2484</v>
      </c>
      <c r="K28" s="277">
        <v>0</v>
      </c>
      <c r="L28" s="267"/>
      <c r="M28" s="218">
        <f>SUM(D28:K28)</f>
        <v>0</v>
      </c>
      <c r="N28" s="220"/>
      <c r="O28" s="218">
        <v>-132550</v>
      </c>
      <c r="P28" s="218"/>
      <c r="Q28" s="218">
        <f>+M28+O28</f>
        <v>-132550</v>
      </c>
    </row>
    <row r="29" spans="2:17" s="115" customFormat="1" ht="9" customHeight="1">
      <c r="B29" s="129"/>
      <c r="C29" s="129"/>
      <c r="D29" s="258"/>
      <c r="E29" s="258"/>
      <c r="F29" s="275"/>
      <c r="G29" s="275"/>
      <c r="H29" s="220"/>
      <c r="I29" s="218"/>
      <c r="J29" s="277"/>
      <c r="K29" s="277"/>
      <c r="L29" s="267"/>
      <c r="M29" s="218"/>
      <c r="N29" s="220"/>
      <c r="O29" s="218"/>
      <c r="P29" s="218"/>
      <c r="Q29" s="218"/>
    </row>
    <row r="30" spans="2:22" s="113" customFormat="1" ht="16.5" thickBot="1">
      <c r="B30" s="221" t="s">
        <v>324</v>
      </c>
      <c r="C30" s="98"/>
      <c r="D30" s="274">
        <f aca="true" t="shared" si="0" ref="D30:K30">SUM(D15:D29)</f>
        <v>588978</v>
      </c>
      <c r="E30" s="274">
        <f t="shared" si="0"/>
        <v>699090</v>
      </c>
      <c r="F30" s="274">
        <f t="shared" si="0"/>
        <v>1355</v>
      </c>
      <c r="G30" s="274">
        <f t="shared" si="0"/>
        <v>275109</v>
      </c>
      <c r="H30" s="274">
        <f t="shared" si="0"/>
        <v>110204</v>
      </c>
      <c r="I30" s="274">
        <f t="shared" si="0"/>
        <v>66688</v>
      </c>
      <c r="J30" s="278">
        <f t="shared" si="0"/>
        <v>439138</v>
      </c>
      <c r="K30" s="278">
        <f t="shared" si="0"/>
        <v>0</v>
      </c>
      <c r="L30" s="268"/>
      <c r="M30" s="274">
        <f>SUM(M15:M29)</f>
        <v>2180562</v>
      </c>
      <c r="N30" s="279"/>
      <c r="O30" s="274">
        <f>SUM(O15:O29)</f>
        <v>47961</v>
      </c>
      <c r="P30" s="270"/>
      <c r="Q30" s="274">
        <f>SUM(Q15:Q29)</f>
        <v>2228523</v>
      </c>
      <c r="R30" s="184"/>
      <c r="S30" s="184"/>
      <c r="T30" s="184"/>
      <c r="U30" s="184"/>
      <c r="V30" s="184"/>
    </row>
    <row r="31" spans="2:22" s="115" customFormat="1" ht="16.5" thickTop="1">
      <c r="B31" s="129"/>
      <c r="C31" s="124"/>
      <c r="D31" s="259"/>
      <c r="E31" s="258"/>
      <c r="F31" s="192"/>
      <c r="G31" s="192"/>
      <c r="H31" s="191"/>
      <c r="I31" s="192"/>
      <c r="J31" s="218"/>
      <c r="K31" s="192"/>
      <c r="L31" s="192"/>
      <c r="M31" s="192"/>
      <c r="N31" s="220"/>
      <c r="O31" s="192"/>
      <c r="P31" s="218"/>
      <c r="Q31" s="218"/>
      <c r="R31" s="190"/>
      <c r="S31" s="190"/>
      <c r="T31" s="190"/>
      <c r="U31" s="190"/>
      <c r="V31" s="190"/>
    </row>
    <row r="32" spans="2:17" s="115" customFormat="1" ht="15.75">
      <c r="B32" s="129"/>
      <c r="C32" s="124"/>
      <c r="D32" s="149"/>
      <c r="E32" s="148"/>
      <c r="F32" s="126"/>
      <c r="G32" s="126"/>
      <c r="H32" s="125"/>
      <c r="I32" s="126"/>
      <c r="J32" s="126"/>
      <c r="K32" s="126"/>
      <c r="L32" s="126"/>
      <c r="M32" s="126"/>
      <c r="N32" s="125"/>
      <c r="O32" s="126"/>
      <c r="P32" s="126"/>
      <c r="Q32" s="126"/>
    </row>
    <row r="33" spans="1:17" s="115" customFormat="1" ht="6.75" customHeight="1">
      <c r="A33" s="129"/>
      <c r="B33" s="129"/>
      <c r="C33" s="124"/>
      <c r="D33" s="149"/>
      <c r="E33" s="148"/>
      <c r="F33" s="125"/>
      <c r="G33" s="125"/>
      <c r="H33" s="125"/>
      <c r="I33" s="125"/>
      <c r="J33" s="125"/>
      <c r="K33" s="125"/>
      <c r="L33" s="125"/>
      <c r="M33" s="125"/>
      <c r="N33" s="125"/>
      <c r="O33" s="126"/>
      <c r="P33" s="126"/>
      <c r="Q33" s="126"/>
    </row>
    <row r="34" spans="2:17" s="115" customFormat="1" ht="8.25" customHeight="1">
      <c r="B34" s="190"/>
      <c r="C34" s="215"/>
      <c r="D34" s="259"/>
      <c r="E34" s="258"/>
      <c r="F34" s="191"/>
      <c r="G34" s="191"/>
      <c r="H34" s="191"/>
      <c r="I34" s="191"/>
      <c r="J34" s="191"/>
      <c r="K34" s="191"/>
      <c r="L34" s="191"/>
      <c r="M34" s="191"/>
      <c r="N34" s="191"/>
      <c r="O34" s="191"/>
      <c r="P34" s="192"/>
      <c r="Q34" s="191"/>
    </row>
    <row r="35" spans="2:17" s="115" customFormat="1" ht="15.75">
      <c r="B35" s="184" t="s">
        <v>287</v>
      </c>
      <c r="C35" s="190"/>
      <c r="D35" s="218">
        <v>627485</v>
      </c>
      <c r="E35" s="220">
        <v>797104</v>
      </c>
      <c r="F35" s="218">
        <v>1415</v>
      </c>
      <c r="G35" s="218">
        <v>209819</v>
      </c>
      <c r="H35" s="218">
        <v>80870</v>
      </c>
      <c r="I35" s="218">
        <v>101901</v>
      </c>
      <c r="J35" s="277">
        <v>621868</v>
      </c>
      <c r="K35" s="277">
        <v>-54641</v>
      </c>
      <c r="L35" s="267"/>
      <c r="M35" s="218">
        <f>SUM(D35:K35)</f>
        <v>2385821</v>
      </c>
      <c r="N35" s="220"/>
      <c r="O35" s="218">
        <v>152991</v>
      </c>
      <c r="P35" s="218"/>
      <c r="Q35" s="218">
        <f>+O35+M35</f>
        <v>2538812</v>
      </c>
    </row>
    <row r="36" spans="4:17" s="115" customFormat="1" ht="15.75">
      <c r="D36" s="218"/>
      <c r="E36" s="220"/>
      <c r="F36" s="218"/>
      <c r="G36" s="218"/>
      <c r="H36" s="218"/>
      <c r="I36" s="218"/>
      <c r="J36" s="277"/>
      <c r="K36" s="277"/>
      <c r="L36" s="267"/>
      <c r="M36" s="218"/>
      <c r="N36" s="220"/>
      <c r="O36" s="218"/>
      <c r="P36" s="218"/>
      <c r="Q36" s="218"/>
    </row>
    <row r="37" spans="1:17" s="115" customFormat="1" ht="15.75">
      <c r="A37" s="190"/>
      <c r="B37" s="190" t="s">
        <v>134</v>
      </c>
      <c r="D37" s="258">
        <v>0</v>
      </c>
      <c r="E37" s="258">
        <v>0</v>
      </c>
      <c r="F37" s="275">
        <v>0</v>
      </c>
      <c r="G37" s="275">
        <v>0</v>
      </c>
      <c r="H37" s="218">
        <v>0</v>
      </c>
      <c r="I37" s="218">
        <v>0</v>
      </c>
      <c r="J37" s="277">
        <v>14267</v>
      </c>
      <c r="K37" s="277">
        <v>0</v>
      </c>
      <c r="L37" s="267"/>
      <c r="M37" s="218">
        <f>SUM(D37:K37)</f>
        <v>14267</v>
      </c>
      <c r="N37" s="220"/>
      <c r="O37" s="218">
        <v>6387</v>
      </c>
      <c r="P37" s="218"/>
      <c r="Q37" s="218">
        <f>+M37+O37</f>
        <v>20654</v>
      </c>
    </row>
    <row r="38" spans="1:17" s="115" customFormat="1" ht="15.75">
      <c r="A38" s="190"/>
      <c r="B38" s="190" t="s">
        <v>178</v>
      </c>
      <c r="D38" s="258"/>
      <c r="E38" s="258"/>
      <c r="F38" s="275"/>
      <c r="G38" s="275"/>
      <c r="H38" s="218"/>
      <c r="I38" s="218"/>
      <c r="J38" s="277"/>
      <c r="K38" s="277"/>
      <c r="L38" s="267"/>
      <c r="M38" s="218"/>
      <c r="N38" s="220"/>
      <c r="O38" s="218"/>
      <c r="P38" s="218"/>
      <c r="Q38" s="218"/>
    </row>
    <row r="39" spans="1:17" s="115" customFormat="1" ht="15.75">
      <c r="A39" s="190"/>
      <c r="B39" s="190" t="s">
        <v>283</v>
      </c>
      <c r="D39" s="258">
        <v>0</v>
      </c>
      <c r="E39" s="258">
        <v>0</v>
      </c>
      <c r="F39" s="275">
        <v>0</v>
      </c>
      <c r="G39" s="275">
        <v>0</v>
      </c>
      <c r="H39" s="218">
        <v>0</v>
      </c>
      <c r="I39" s="218">
        <v>-47289</v>
      </c>
      <c r="J39" s="277">
        <v>0</v>
      </c>
      <c r="K39" s="277">
        <v>0</v>
      </c>
      <c r="L39" s="267"/>
      <c r="M39" s="218">
        <f>SUM(D39:K39)</f>
        <v>-47289</v>
      </c>
      <c r="N39" s="220"/>
      <c r="O39" s="218">
        <v>0</v>
      </c>
      <c r="P39" s="218"/>
      <c r="Q39" s="218">
        <f>+M39+O39</f>
        <v>-47289</v>
      </c>
    </row>
    <row r="40" spans="1:17" s="115" customFormat="1" ht="15.75">
      <c r="A40" s="190"/>
      <c r="B40" s="190" t="s">
        <v>309</v>
      </c>
      <c r="D40" s="258"/>
      <c r="E40" s="258"/>
      <c r="F40" s="275"/>
      <c r="G40" s="275"/>
      <c r="H40" s="218"/>
      <c r="I40" s="218"/>
      <c r="J40" s="277"/>
      <c r="K40" s="277"/>
      <c r="L40" s="267"/>
      <c r="M40" s="218"/>
      <c r="N40" s="220"/>
      <c r="O40" s="218"/>
      <c r="P40" s="218"/>
      <c r="Q40" s="218"/>
    </row>
    <row r="41" spans="1:17" s="115" customFormat="1" ht="15.75">
      <c r="A41" s="190"/>
      <c r="B41" s="190" t="s">
        <v>312</v>
      </c>
      <c r="D41" s="258">
        <v>0</v>
      </c>
      <c r="E41" s="258">
        <v>0</v>
      </c>
      <c r="F41" s="275">
        <v>-74</v>
      </c>
      <c r="G41" s="275">
        <v>0</v>
      </c>
      <c r="H41" s="218">
        <v>0</v>
      </c>
      <c r="I41" s="218">
        <v>19265</v>
      </c>
      <c r="J41" s="277">
        <v>85</v>
      </c>
      <c r="K41" s="277">
        <v>0</v>
      </c>
      <c r="L41" s="267"/>
      <c r="M41" s="218">
        <f>SUM(D41:K41)</f>
        <v>19276</v>
      </c>
      <c r="N41" s="220"/>
      <c r="O41" s="218">
        <v>0</v>
      </c>
      <c r="P41" s="218"/>
      <c r="Q41" s="218">
        <f>+M41+O41</f>
        <v>19276</v>
      </c>
    </row>
    <row r="42" spans="1:17" s="115" customFormat="1" ht="15.75">
      <c r="A42" s="190"/>
      <c r="B42" s="190" t="s">
        <v>179</v>
      </c>
      <c r="D42" s="258">
        <v>0</v>
      </c>
      <c r="E42" s="258">
        <v>0</v>
      </c>
      <c r="F42" s="275">
        <v>0</v>
      </c>
      <c r="G42" s="275">
        <v>0</v>
      </c>
      <c r="H42" s="218">
        <v>0</v>
      </c>
      <c r="I42" s="218">
        <v>0</v>
      </c>
      <c r="J42" s="277">
        <v>0</v>
      </c>
      <c r="K42" s="277">
        <v>-42858</v>
      </c>
      <c r="L42" s="267"/>
      <c r="M42" s="218">
        <f>SUM(D42:K42)</f>
        <v>-42858</v>
      </c>
      <c r="N42" s="220"/>
      <c r="O42" s="218">
        <v>0</v>
      </c>
      <c r="P42" s="218"/>
      <c r="Q42" s="218">
        <f>+M42+O42</f>
        <v>-42858</v>
      </c>
    </row>
    <row r="43" spans="1:17" s="115" customFormat="1" ht="15.75">
      <c r="A43" s="190"/>
      <c r="B43" s="190" t="s">
        <v>321</v>
      </c>
      <c r="D43" s="258"/>
      <c r="E43" s="258"/>
      <c r="F43" s="275"/>
      <c r="G43" s="275"/>
      <c r="H43" s="218"/>
      <c r="I43" s="218"/>
      <c r="J43" s="277"/>
      <c r="K43" s="277"/>
      <c r="L43" s="267"/>
      <c r="M43" s="218"/>
      <c r="N43" s="220"/>
      <c r="O43" s="218"/>
      <c r="P43" s="218"/>
      <c r="Q43" s="218"/>
    </row>
    <row r="44" spans="1:17" s="115" customFormat="1" ht="15.75">
      <c r="A44" s="190"/>
      <c r="B44" s="190" t="s">
        <v>322</v>
      </c>
      <c r="D44" s="258">
        <v>0</v>
      </c>
      <c r="E44" s="258">
        <v>0</v>
      </c>
      <c r="F44" s="275">
        <v>0</v>
      </c>
      <c r="G44" s="275">
        <v>-59893</v>
      </c>
      <c r="H44" s="218">
        <v>556</v>
      </c>
      <c r="I44" s="218">
        <v>0</v>
      </c>
      <c r="J44" s="277">
        <v>0</v>
      </c>
      <c r="K44" s="277">
        <v>0</v>
      </c>
      <c r="L44" s="267"/>
      <c r="M44" s="218">
        <f>SUM(D44:K44)</f>
        <v>-59337</v>
      </c>
      <c r="N44" s="220"/>
      <c r="O44" s="218">
        <v>699</v>
      </c>
      <c r="P44" s="218"/>
      <c r="Q44" s="218">
        <f>+M44+O44</f>
        <v>-58638</v>
      </c>
    </row>
    <row r="45" spans="1:17" s="115" customFormat="1" ht="15.75">
      <c r="A45" s="190"/>
      <c r="B45" s="190" t="s">
        <v>277</v>
      </c>
      <c r="D45" s="258">
        <v>0</v>
      </c>
      <c r="E45" s="258">
        <v>0</v>
      </c>
      <c r="F45" s="275">
        <v>0</v>
      </c>
      <c r="G45" s="275">
        <v>0</v>
      </c>
      <c r="H45" s="218">
        <v>0</v>
      </c>
      <c r="I45" s="218">
        <v>-1182</v>
      </c>
      <c r="J45" s="277">
        <v>0</v>
      </c>
      <c r="K45" s="277">
        <v>0</v>
      </c>
      <c r="L45" s="267"/>
      <c r="M45" s="218">
        <f>SUM(D45:K45)</f>
        <v>-1182</v>
      </c>
      <c r="N45" s="220"/>
      <c r="O45" s="218">
        <v>0</v>
      </c>
      <c r="P45" s="218"/>
      <c r="Q45" s="218">
        <f>+M45+O45</f>
        <v>-1182</v>
      </c>
    </row>
    <row r="46" spans="1:17" s="115" customFormat="1" ht="15.75">
      <c r="A46" s="190"/>
      <c r="B46" s="190" t="s">
        <v>308</v>
      </c>
      <c r="D46" s="258">
        <v>0</v>
      </c>
      <c r="E46" s="258">
        <v>0</v>
      </c>
      <c r="F46" s="275">
        <v>0</v>
      </c>
      <c r="G46" s="275">
        <v>0</v>
      </c>
      <c r="H46" s="218">
        <v>-8255</v>
      </c>
      <c r="I46" s="218">
        <v>0</v>
      </c>
      <c r="J46" s="277">
        <v>8255</v>
      </c>
      <c r="K46" s="277">
        <v>0</v>
      </c>
      <c r="L46" s="267"/>
      <c r="M46" s="218">
        <f>SUM(D46:K46)</f>
        <v>0</v>
      </c>
      <c r="N46" s="220"/>
      <c r="O46" s="218">
        <v>0</v>
      </c>
      <c r="P46" s="218"/>
      <c r="Q46" s="218">
        <f>+M46+O46</f>
        <v>0</v>
      </c>
    </row>
    <row r="47" spans="1:17" s="115" customFormat="1" ht="9.75" customHeight="1">
      <c r="A47" s="190"/>
      <c r="B47" s="129"/>
      <c r="C47" s="129"/>
      <c r="D47" s="258"/>
      <c r="E47" s="258"/>
      <c r="F47" s="275"/>
      <c r="G47" s="275"/>
      <c r="H47" s="220"/>
      <c r="I47" s="218"/>
      <c r="J47" s="277"/>
      <c r="K47" s="277"/>
      <c r="L47" s="267"/>
      <c r="M47" s="218"/>
      <c r="N47" s="220"/>
      <c r="O47" s="218"/>
      <c r="P47" s="218"/>
      <c r="Q47" s="218"/>
    </row>
    <row r="48" spans="1:17" s="115" customFormat="1" ht="16.5" thickBot="1">
      <c r="A48" s="190"/>
      <c r="B48" s="221" t="s">
        <v>1</v>
      </c>
      <c r="C48" s="98"/>
      <c r="D48" s="274">
        <f aca="true" t="shared" si="1" ref="D48:K48">SUM(D35:D47)</f>
        <v>627485</v>
      </c>
      <c r="E48" s="274">
        <f t="shared" si="1"/>
        <v>797104</v>
      </c>
      <c r="F48" s="274">
        <f t="shared" si="1"/>
        <v>1341</v>
      </c>
      <c r="G48" s="274">
        <f t="shared" si="1"/>
        <v>149926</v>
      </c>
      <c r="H48" s="274">
        <f t="shared" si="1"/>
        <v>73171</v>
      </c>
      <c r="I48" s="274">
        <f t="shared" si="1"/>
        <v>72695</v>
      </c>
      <c r="J48" s="278">
        <f t="shared" si="1"/>
        <v>644475</v>
      </c>
      <c r="K48" s="278">
        <f t="shared" si="1"/>
        <v>-97499</v>
      </c>
      <c r="L48" s="268"/>
      <c r="M48" s="274">
        <f>SUM(M35:M47)</f>
        <v>2268698</v>
      </c>
      <c r="N48" s="279"/>
      <c r="O48" s="274">
        <f>SUM(O35:O47)</f>
        <v>160077</v>
      </c>
      <c r="P48" s="270"/>
      <c r="Q48" s="274">
        <f>SUM(Q35:Q47)</f>
        <v>2428775</v>
      </c>
    </row>
    <row r="49" spans="2:17" s="115" customFormat="1" ht="16.5" thickTop="1">
      <c r="B49" s="98"/>
      <c r="C49" s="124"/>
      <c r="D49" s="149"/>
      <c r="E49" s="148"/>
      <c r="F49" s="125"/>
      <c r="G49" s="125"/>
      <c r="H49" s="126"/>
      <c r="I49" s="125"/>
      <c r="J49" s="125"/>
      <c r="K49" s="126"/>
      <c r="L49" s="126"/>
      <c r="M49" s="125"/>
      <c r="N49" s="125"/>
      <c r="O49" s="125"/>
      <c r="P49" s="126"/>
      <c r="Q49" s="125"/>
    </row>
    <row r="50" spans="3:17" s="115" customFormat="1" ht="15.75">
      <c r="C50" s="124"/>
      <c r="D50" s="149"/>
      <c r="E50" s="148"/>
      <c r="F50" s="126"/>
      <c r="G50" s="126"/>
      <c r="H50" s="126"/>
      <c r="I50" s="126"/>
      <c r="J50" s="126"/>
      <c r="K50" s="126"/>
      <c r="L50" s="126"/>
      <c r="M50" s="126"/>
      <c r="N50" s="126"/>
      <c r="O50" s="126"/>
      <c r="P50" s="126"/>
      <c r="Q50" s="126"/>
    </row>
    <row r="51" spans="2:17" s="97" customFormat="1" ht="30.75" customHeight="1">
      <c r="B51" s="150"/>
      <c r="C51" s="150"/>
      <c r="D51" s="150"/>
      <c r="E51" s="150"/>
      <c r="F51" s="150"/>
      <c r="G51" s="150"/>
      <c r="H51" s="150"/>
      <c r="I51" s="150"/>
      <c r="J51" s="150"/>
      <c r="K51" s="150"/>
      <c r="L51" s="150"/>
      <c r="M51" s="150"/>
      <c r="N51" s="150"/>
      <c r="O51" s="150"/>
      <c r="P51" s="150"/>
      <c r="Q51" s="150"/>
    </row>
    <row r="52" spans="2:17" s="97" customFormat="1" ht="15.75">
      <c r="B52" s="147"/>
      <c r="C52" s="147"/>
      <c r="D52" s="151"/>
      <c r="E52" s="151"/>
      <c r="F52" s="101"/>
      <c r="G52" s="101"/>
      <c r="H52" s="101"/>
      <c r="I52" s="101"/>
      <c r="J52" s="101"/>
      <c r="K52" s="101"/>
      <c r="L52" s="101"/>
      <c r="M52" s="101"/>
      <c r="N52" s="101"/>
      <c r="O52" s="99"/>
      <c r="P52" s="99"/>
      <c r="Q52" s="99"/>
    </row>
    <row r="53" spans="2:17" ht="15">
      <c r="B53" s="152"/>
      <c r="C53" s="152"/>
      <c r="D53" s="153"/>
      <c r="E53" s="153"/>
      <c r="F53" s="154"/>
      <c r="G53" s="154"/>
      <c r="H53" s="154"/>
      <c r="I53" s="154"/>
      <c r="J53" s="154"/>
      <c r="K53" s="154"/>
      <c r="L53" s="154"/>
      <c r="M53" s="154"/>
      <c r="N53" s="154"/>
      <c r="O53" s="155"/>
      <c r="P53" s="155"/>
      <c r="Q53" s="155"/>
    </row>
    <row r="54" spans="2:17" ht="15">
      <c r="B54" s="152"/>
      <c r="C54" s="156"/>
      <c r="D54" s="153"/>
      <c r="E54" s="153"/>
      <c r="F54" s="154"/>
      <c r="G54" s="154"/>
      <c r="H54" s="154"/>
      <c r="I54" s="154"/>
      <c r="J54" s="154"/>
      <c r="K54" s="154"/>
      <c r="L54" s="154"/>
      <c r="M54" s="154"/>
      <c r="N54" s="154"/>
      <c r="O54" s="154"/>
      <c r="P54" s="154"/>
      <c r="Q54" s="154"/>
    </row>
    <row r="55" spans="2:17" ht="15">
      <c r="B55" s="152"/>
      <c r="C55" s="152"/>
      <c r="D55" s="153"/>
      <c r="E55" s="153"/>
      <c r="F55" s="154"/>
      <c r="G55" s="154"/>
      <c r="H55" s="154"/>
      <c r="I55" s="154"/>
      <c r="J55" s="154"/>
      <c r="K55" s="154"/>
      <c r="L55" s="154"/>
      <c r="M55" s="154"/>
      <c r="N55" s="154"/>
      <c r="O55" s="154"/>
      <c r="P55" s="154"/>
      <c r="Q55" s="154"/>
    </row>
    <row r="56" spans="2:14" ht="15">
      <c r="B56" s="152"/>
      <c r="C56" s="152"/>
      <c r="D56" s="153"/>
      <c r="E56" s="153"/>
      <c r="F56" s="154"/>
      <c r="G56" s="154"/>
      <c r="H56" s="154"/>
      <c r="I56" s="154"/>
      <c r="J56" s="154"/>
      <c r="K56" s="154"/>
      <c r="L56" s="154"/>
      <c r="M56" s="154"/>
      <c r="N56" s="154"/>
    </row>
    <row r="57" spans="2:14" ht="15">
      <c r="B57" s="152"/>
      <c r="C57" s="152"/>
      <c r="D57" s="153"/>
      <c r="E57" s="153"/>
      <c r="F57" s="154"/>
      <c r="G57" s="154"/>
      <c r="H57" s="154"/>
      <c r="I57" s="154"/>
      <c r="J57" s="154"/>
      <c r="K57" s="154"/>
      <c r="L57" s="154"/>
      <c r="M57" s="154"/>
      <c r="N57" s="154"/>
    </row>
    <row r="58" spans="2:14" ht="15">
      <c r="B58" s="152"/>
      <c r="C58" s="152"/>
      <c r="D58" s="153"/>
      <c r="E58" s="153"/>
      <c r="F58" s="154"/>
      <c r="G58" s="154"/>
      <c r="H58" s="154"/>
      <c r="I58" s="154"/>
      <c r="J58" s="154"/>
      <c r="K58" s="154"/>
      <c r="L58" s="154"/>
      <c r="M58" s="154"/>
      <c r="N58" s="154"/>
    </row>
    <row r="59" spans="2:14" ht="15">
      <c r="B59" s="152"/>
      <c r="C59" s="152"/>
      <c r="D59" s="153"/>
      <c r="E59" s="153"/>
      <c r="F59" s="154"/>
      <c r="G59" s="154"/>
      <c r="H59" s="154"/>
      <c r="I59" s="154"/>
      <c r="J59" s="154"/>
      <c r="K59" s="154"/>
      <c r="L59" s="154"/>
      <c r="M59" s="154"/>
      <c r="N59" s="154"/>
    </row>
    <row r="60" spans="2:14" ht="15">
      <c r="B60" s="152"/>
      <c r="C60" s="152"/>
      <c r="D60" s="153"/>
      <c r="E60" s="153"/>
      <c r="F60" s="154"/>
      <c r="G60" s="154"/>
      <c r="H60" s="154"/>
      <c r="I60" s="154"/>
      <c r="J60" s="154"/>
      <c r="K60" s="154"/>
      <c r="L60" s="154"/>
      <c r="M60" s="154"/>
      <c r="N60" s="154"/>
    </row>
    <row r="61" spans="2:14" ht="15">
      <c r="B61" s="152"/>
      <c r="C61" s="152"/>
      <c r="D61" s="153"/>
      <c r="E61" s="153"/>
      <c r="F61" s="154"/>
      <c r="G61" s="154"/>
      <c r="H61" s="154"/>
      <c r="I61" s="154"/>
      <c r="J61" s="154"/>
      <c r="K61" s="154"/>
      <c r="L61" s="154"/>
      <c r="M61" s="154"/>
      <c r="N61" s="154"/>
    </row>
    <row r="62" spans="2:14" ht="15">
      <c r="B62" s="152"/>
      <c r="C62" s="152"/>
      <c r="D62" s="153"/>
      <c r="E62" s="153"/>
      <c r="F62" s="154"/>
      <c r="G62" s="154"/>
      <c r="H62" s="154"/>
      <c r="I62" s="154"/>
      <c r="J62" s="154"/>
      <c r="K62" s="154"/>
      <c r="L62" s="154"/>
      <c r="M62" s="154"/>
      <c r="N62" s="154"/>
    </row>
    <row r="63" spans="2:14" ht="15">
      <c r="B63" s="152"/>
      <c r="C63" s="152"/>
      <c r="D63" s="153"/>
      <c r="E63" s="153"/>
      <c r="F63" s="154"/>
      <c r="G63" s="154"/>
      <c r="H63" s="154"/>
      <c r="I63" s="154"/>
      <c r="J63" s="154"/>
      <c r="K63" s="154"/>
      <c r="L63" s="154"/>
      <c r="M63" s="154"/>
      <c r="N63" s="154"/>
    </row>
    <row r="64" spans="2:14" ht="15">
      <c r="B64" s="152"/>
      <c r="C64" s="152"/>
      <c r="D64" s="153"/>
      <c r="E64" s="153"/>
      <c r="F64" s="154"/>
      <c r="G64" s="154"/>
      <c r="H64" s="154"/>
      <c r="I64" s="154"/>
      <c r="J64" s="154"/>
      <c r="K64" s="154"/>
      <c r="L64" s="154"/>
      <c r="M64" s="154"/>
      <c r="N64" s="154"/>
    </row>
    <row r="65" spans="2:14" ht="15">
      <c r="B65" s="152"/>
      <c r="C65" s="152"/>
      <c r="D65" s="153"/>
      <c r="E65" s="153"/>
      <c r="F65" s="154"/>
      <c r="G65" s="154"/>
      <c r="H65" s="154"/>
      <c r="I65" s="154"/>
      <c r="J65" s="154"/>
      <c r="K65" s="154"/>
      <c r="L65" s="154"/>
      <c r="M65" s="154"/>
      <c r="N65" s="154"/>
    </row>
    <row r="66" spans="2:14" ht="15">
      <c r="B66" s="152"/>
      <c r="C66" s="152"/>
      <c r="D66" s="153"/>
      <c r="E66" s="153"/>
      <c r="F66" s="154"/>
      <c r="G66" s="154"/>
      <c r="H66" s="154"/>
      <c r="I66" s="154"/>
      <c r="J66" s="154"/>
      <c r="K66" s="154"/>
      <c r="L66" s="154"/>
      <c r="M66" s="154"/>
      <c r="N66" s="154"/>
    </row>
    <row r="67" spans="2:14" ht="15">
      <c r="B67" s="152"/>
      <c r="C67" s="152"/>
      <c r="D67" s="153"/>
      <c r="E67" s="153"/>
      <c r="F67" s="154"/>
      <c r="G67" s="154"/>
      <c r="H67" s="154"/>
      <c r="I67" s="154"/>
      <c r="J67" s="154"/>
      <c r="K67" s="154"/>
      <c r="L67" s="154"/>
      <c r="M67" s="154"/>
      <c r="N67" s="154"/>
    </row>
    <row r="68" spans="2:5" ht="15">
      <c r="B68" s="157"/>
      <c r="C68" s="157"/>
      <c r="D68" s="158"/>
      <c r="E68" s="158"/>
    </row>
    <row r="69" spans="2:5" ht="15">
      <c r="B69" s="157"/>
      <c r="C69" s="157"/>
      <c r="D69" s="158"/>
      <c r="E69" s="158"/>
    </row>
    <row r="70" spans="2:5" ht="15">
      <c r="B70" s="152"/>
      <c r="C70" s="152"/>
      <c r="D70" s="158"/>
      <c r="E70" s="158"/>
    </row>
    <row r="71" spans="2:5" ht="15">
      <c r="B71" s="152"/>
      <c r="C71" s="152"/>
      <c r="D71" s="158"/>
      <c r="E71" s="158"/>
    </row>
    <row r="72" spans="2:5" ht="15">
      <c r="B72" s="152"/>
      <c r="C72" s="152"/>
      <c r="D72" s="158"/>
      <c r="E72" s="158"/>
    </row>
    <row r="73" spans="2:5" ht="15">
      <c r="B73" s="152"/>
      <c r="C73" s="152"/>
      <c r="D73" s="158"/>
      <c r="E73" s="158"/>
    </row>
    <row r="74" spans="2:5" ht="15">
      <c r="B74" s="152"/>
      <c r="C74" s="152"/>
      <c r="D74" s="158"/>
      <c r="E74" s="158"/>
    </row>
    <row r="75" spans="2:5" ht="15">
      <c r="B75" s="152"/>
      <c r="C75" s="152"/>
      <c r="D75" s="158"/>
      <c r="E75" s="158"/>
    </row>
    <row r="76" spans="2:5" ht="15">
      <c r="B76" s="152"/>
      <c r="C76" s="152"/>
      <c r="D76" s="159"/>
      <c r="E76" s="159"/>
    </row>
    <row r="77" spans="2:5" ht="15">
      <c r="B77" s="157"/>
      <c r="C77" s="157"/>
      <c r="D77" s="158"/>
      <c r="E77" s="158"/>
    </row>
    <row r="78" spans="2:5" ht="15">
      <c r="B78" s="157"/>
      <c r="C78" s="157"/>
      <c r="D78" s="158"/>
      <c r="E78" s="158"/>
    </row>
    <row r="79" spans="2:5" ht="15">
      <c r="B79" s="157"/>
      <c r="C79" s="157"/>
      <c r="D79" s="158"/>
      <c r="E79" s="158"/>
    </row>
    <row r="80" spans="2:5" ht="15">
      <c r="B80" s="157"/>
      <c r="C80" s="157"/>
      <c r="D80" s="158"/>
      <c r="E80" s="158"/>
    </row>
    <row r="81" spans="2:5" ht="15">
      <c r="B81" s="157"/>
      <c r="C81" s="157"/>
      <c r="D81" s="158"/>
      <c r="E81" s="158"/>
    </row>
    <row r="82" spans="2:5" ht="15">
      <c r="B82" s="152"/>
      <c r="C82" s="152"/>
      <c r="D82" s="159"/>
      <c r="E82" s="159"/>
    </row>
    <row r="83" spans="2:5" ht="15">
      <c r="B83" s="152"/>
      <c r="C83" s="152"/>
      <c r="D83" s="159"/>
      <c r="E83" s="159"/>
    </row>
    <row r="84" spans="2:5" ht="15">
      <c r="B84" s="157"/>
      <c r="C84" s="157"/>
      <c r="D84" s="160"/>
      <c r="E84" s="160"/>
    </row>
    <row r="85" spans="2:5" ht="15">
      <c r="B85" s="152"/>
      <c r="C85" s="152"/>
      <c r="D85" s="152"/>
      <c r="E85" s="152"/>
    </row>
    <row r="86" spans="2:5" ht="15">
      <c r="B86" s="152"/>
      <c r="C86" s="152"/>
      <c r="D86" s="152"/>
      <c r="E86" s="152"/>
    </row>
    <row r="87" spans="2:5" ht="15">
      <c r="B87" s="152"/>
      <c r="C87" s="152"/>
      <c r="D87" s="152"/>
      <c r="E87" s="152"/>
    </row>
    <row r="88" spans="2:5" ht="15">
      <c r="B88" s="152"/>
      <c r="C88" s="152"/>
      <c r="D88" s="152"/>
      <c r="E88" s="152"/>
    </row>
    <row r="89" spans="2:5" ht="15">
      <c r="B89" s="152"/>
      <c r="C89" s="152"/>
      <c r="D89" s="152"/>
      <c r="E89" s="152"/>
    </row>
    <row r="90" spans="2:5" ht="15">
      <c r="B90" s="152"/>
      <c r="C90" s="152"/>
      <c r="D90" s="152"/>
      <c r="E90" s="152"/>
    </row>
    <row r="91" spans="2:5" ht="15">
      <c r="B91" s="152"/>
      <c r="C91" s="152"/>
      <c r="D91" s="152"/>
      <c r="E91" s="152"/>
    </row>
    <row r="92" spans="2:5" ht="15">
      <c r="B92" s="152"/>
      <c r="C92" s="152"/>
      <c r="D92" s="152"/>
      <c r="E92" s="152"/>
    </row>
    <row r="93" spans="2:5" ht="15">
      <c r="B93" s="152"/>
      <c r="C93" s="152"/>
      <c r="D93" s="152"/>
      <c r="E93" s="152"/>
    </row>
    <row r="94" spans="2:5" ht="15">
      <c r="B94" s="152"/>
      <c r="C94" s="152"/>
      <c r="D94" s="152"/>
      <c r="E94" s="152"/>
    </row>
    <row r="95" spans="2:5" ht="15">
      <c r="B95" s="152"/>
      <c r="C95" s="152"/>
      <c r="D95" s="152"/>
      <c r="E95" s="152"/>
    </row>
    <row r="96" spans="2:5" ht="15">
      <c r="B96" s="152"/>
      <c r="C96" s="152"/>
      <c r="D96" s="152"/>
      <c r="E96" s="152"/>
    </row>
    <row r="97" spans="2:5" ht="15">
      <c r="B97" s="152"/>
      <c r="C97" s="152"/>
      <c r="D97" s="152"/>
      <c r="E97" s="152"/>
    </row>
    <row r="98" spans="2:5" ht="15">
      <c r="B98" s="152"/>
      <c r="C98" s="152"/>
      <c r="D98" s="152"/>
      <c r="E98" s="152"/>
    </row>
    <row r="99" spans="2:5" ht="15">
      <c r="B99" s="152"/>
      <c r="C99" s="152"/>
      <c r="D99" s="152"/>
      <c r="E99" s="152"/>
    </row>
    <row r="100" spans="2:5" ht="15">
      <c r="B100" s="152"/>
      <c r="C100" s="152"/>
      <c r="D100" s="152"/>
      <c r="E100" s="152"/>
    </row>
    <row r="101" spans="2:5" ht="15">
      <c r="B101" s="152"/>
      <c r="C101" s="152"/>
      <c r="D101" s="152"/>
      <c r="E101" s="152"/>
    </row>
    <row r="102" spans="2:5" ht="15">
      <c r="B102" s="152"/>
      <c r="C102" s="152"/>
      <c r="D102" s="152"/>
      <c r="E102" s="152"/>
    </row>
    <row r="103" spans="2:5" ht="15">
      <c r="B103" s="152"/>
      <c r="C103" s="152"/>
      <c r="D103" s="152"/>
      <c r="E103" s="152"/>
    </row>
    <row r="104" spans="2:5" ht="15">
      <c r="B104" s="152"/>
      <c r="C104" s="152"/>
      <c r="D104" s="152"/>
      <c r="E104" s="152"/>
    </row>
    <row r="105" spans="2:5" ht="15">
      <c r="B105" s="152"/>
      <c r="C105" s="152"/>
      <c r="D105" s="152"/>
      <c r="E105" s="152"/>
    </row>
    <row r="106" spans="2:5" ht="15">
      <c r="B106" s="152"/>
      <c r="C106" s="152"/>
      <c r="D106" s="152"/>
      <c r="E106" s="152"/>
    </row>
    <row r="107" spans="2:5" ht="15">
      <c r="B107" s="152"/>
      <c r="C107" s="152"/>
      <c r="D107" s="152"/>
      <c r="E107" s="152"/>
    </row>
    <row r="108" spans="2:5" ht="15">
      <c r="B108" s="152"/>
      <c r="C108" s="152"/>
      <c r="D108" s="152"/>
      <c r="E108" s="152"/>
    </row>
    <row r="109" spans="2:5" ht="15">
      <c r="B109" s="152"/>
      <c r="C109" s="152"/>
      <c r="D109" s="152"/>
      <c r="E109" s="152"/>
    </row>
    <row r="110" spans="2:5" ht="15">
      <c r="B110" s="152"/>
      <c r="C110" s="152"/>
      <c r="D110" s="152"/>
      <c r="E110" s="152"/>
    </row>
    <row r="111" spans="2:5" ht="15">
      <c r="B111" s="152"/>
      <c r="C111" s="152"/>
      <c r="D111" s="152"/>
      <c r="E111" s="152"/>
    </row>
    <row r="112" spans="2:5" ht="15">
      <c r="B112" s="152"/>
      <c r="C112" s="152"/>
      <c r="D112" s="152"/>
      <c r="E112" s="152"/>
    </row>
    <row r="113" spans="2:5" ht="15">
      <c r="B113" s="152"/>
      <c r="C113" s="152"/>
      <c r="D113" s="152"/>
      <c r="E113" s="152"/>
    </row>
    <row r="114" spans="2:5" ht="15">
      <c r="B114" s="152"/>
      <c r="C114" s="152"/>
      <c r="D114" s="152"/>
      <c r="E114" s="152"/>
    </row>
    <row r="115" spans="2:5" ht="15">
      <c r="B115" s="152"/>
      <c r="C115" s="152"/>
      <c r="D115" s="152"/>
      <c r="E115" s="152"/>
    </row>
    <row r="116" spans="2:5" ht="15">
      <c r="B116" s="152"/>
      <c r="C116" s="152"/>
      <c r="D116" s="152"/>
      <c r="E116" s="152"/>
    </row>
    <row r="117" spans="2:5" ht="15">
      <c r="B117" s="152"/>
      <c r="C117" s="152"/>
      <c r="D117" s="152"/>
      <c r="E117" s="152"/>
    </row>
    <row r="118" spans="2:5" ht="15">
      <c r="B118" s="152"/>
      <c r="C118" s="152"/>
      <c r="D118" s="152"/>
      <c r="E118" s="152"/>
    </row>
    <row r="119" spans="2:5" ht="15">
      <c r="B119" s="152"/>
      <c r="C119" s="152"/>
      <c r="D119" s="152"/>
      <c r="E119" s="152"/>
    </row>
    <row r="120" spans="2:5" ht="15">
      <c r="B120" s="152"/>
      <c r="C120" s="152"/>
      <c r="D120" s="152"/>
      <c r="E120" s="152"/>
    </row>
    <row r="121" spans="2:5" ht="15">
      <c r="B121" s="152"/>
      <c r="C121" s="152"/>
      <c r="D121" s="152"/>
      <c r="E121" s="152"/>
    </row>
    <row r="122" spans="2:5" ht="15">
      <c r="B122" s="152"/>
      <c r="C122" s="152"/>
      <c r="D122" s="152"/>
      <c r="E122" s="152"/>
    </row>
    <row r="123" spans="2:5" ht="15">
      <c r="B123" s="152"/>
      <c r="C123" s="152"/>
      <c r="D123" s="152"/>
      <c r="E123" s="152"/>
    </row>
    <row r="124" spans="2:5" ht="15">
      <c r="B124" s="152"/>
      <c r="C124" s="152"/>
      <c r="D124" s="152"/>
      <c r="E124" s="152"/>
    </row>
    <row r="125" spans="2:5" ht="15">
      <c r="B125" s="152"/>
      <c r="C125" s="152"/>
      <c r="D125" s="152"/>
      <c r="E125" s="152"/>
    </row>
    <row r="126" spans="2:5" ht="15">
      <c r="B126" s="152"/>
      <c r="C126" s="152"/>
      <c r="D126" s="152"/>
      <c r="E126" s="152"/>
    </row>
    <row r="127" spans="2:5" ht="15">
      <c r="B127" s="152"/>
      <c r="C127" s="152"/>
      <c r="D127" s="152"/>
      <c r="E127" s="152"/>
    </row>
    <row r="128" spans="2:5" ht="15">
      <c r="B128" s="152"/>
      <c r="C128" s="152"/>
      <c r="D128" s="152"/>
      <c r="E128" s="152"/>
    </row>
    <row r="129" spans="2:5" ht="15">
      <c r="B129" s="152"/>
      <c r="C129" s="152"/>
      <c r="D129" s="152"/>
      <c r="E129" s="152"/>
    </row>
    <row r="130" spans="2:5" ht="15">
      <c r="B130" s="152"/>
      <c r="C130" s="152"/>
      <c r="D130" s="152"/>
      <c r="E130" s="152"/>
    </row>
    <row r="131" spans="2:5" ht="15">
      <c r="B131" s="152"/>
      <c r="C131" s="152"/>
      <c r="D131" s="152"/>
      <c r="E131" s="152"/>
    </row>
    <row r="132" spans="2:5" ht="15">
      <c r="B132" s="152"/>
      <c r="C132" s="152"/>
      <c r="D132" s="152"/>
      <c r="E132" s="152"/>
    </row>
    <row r="133" spans="2:5" ht="15">
      <c r="B133" s="152"/>
      <c r="C133" s="152"/>
      <c r="D133" s="152"/>
      <c r="E133" s="152"/>
    </row>
    <row r="134" spans="2:5" ht="15">
      <c r="B134" s="152"/>
      <c r="C134" s="152"/>
      <c r="D134" s="152"/>
      <c r="E134" s="152"/>
    </row>
    <row r="135" spans="2:5" ht="15">
      <c r="B135" s="152"/>
      <c r="C135" s="152"/>
      <c r="D135" s="152"/>
      <c r="E135" s="152"/>
    </row>
    <row r="136" spans="2:5" ht="15">
      <c r="B136" s="152"/>
      <c r="C136" s="152"/>
      <c r="D136" s="152"/>
      <c r="E136" s="152"/>
    </row>
    <row r="137" spans="2:5" ht="15">
      <c r="B137" s="152"/>
      <c r="C137" s="152"/>
      <c r="D137" s="152"/>
      <c r="E137" s="152"/>
    </row>
    <row r="138" spans="2:5" ht="15">
      <c r="B138" s="152"/>
      <c r="C138" s="152"/>
      <c r="D138" s="152"/>
      <c r="E138" s="152"/>
    </row>
    <row r="139" spans="2:5" ht="15">
      <c r="B139" s="152"/>
      <c r="C139" s="152"/>
      <c r="D139" s="152"/>
      <c r="E139" s="152"/>
    </row>
    <row r="140" spans="2:5" ht="15">
      <c r="B140" s="152"/>
      <c r="C140" s="152"/>
      <c r="D140" s="152"/>
      <c r="E140" s="152"/>
    </row>
    <row r="141" spans="2:5" ht="15">
      <c r="B141" s="152"/>
      <c r="C141" s="152"/>
      <c r="D141" s="152"/>
      <c r="E141" s="152"/>
    </row>
    <row r="142" spans="2:5" ht="15">
      <c r="B142" s="152"/>
      <c r="C142" s="152"/>
      <c r="D142" s="152"/>
      <c r="E142" s="152"/>
    </row>
    <row r="143" spans="2:5" ht="15">
      <c r="B143" s="152"/>
      <c r="C143" s="152"/>
      <c r="D143" s="152"/>
      <c r="E143" s="152"/>
    </row>
    <row r="144" spans="2:5" ht="15">
      <c r="B144" s="152"/>
      <c r="C144" s="152"/>
      <c r="D144" s="152"/>
      <c r="E144" s="152"/>
    </row>
    <row r="145" spans="2:5" ht="15">
      <c r="B145" s="152"/>
      <c r="C145" s="152"/>
      <c r="D145" s="152"/>
      <c r="E145" s="152"/>
    </row>
    <row r="146" spans="2:5" ht="15">
      <c r="B146" s="152"/>
      <c r="C146" s="152"/>
      <c r="D146" s="152"/>
      <c r="E146" s="152"/>
    </row>
    <row r="147" spans="2:5" ht="15">
      <c r="B147" s="152"/>
      <c r="C147" s="152"/>
      <c r="D147" s="152"/>
      <c r="E147" s="152"/>
    </row>
    <row r="148" spans="2:5" ht="15">
      <c r="B148" s="152"/>
      <c r="C148" s="152"/>
      <c r="D148" s="152"/>
      <c r="E148" s="152"/>
    </row>
    <row r="149" spans="2:5" ht="15">
      <c r="B149" s="152"/>
      <c r="C149" s="152"/>
      <c r="D149" s="152"/>
      <c r="E149" s="152"/>
    </row>
    <row r="150" spans="2:5" ht="15">
      <c r="B150" s="152"/>
      <c r="C150" s="152"/>
      <c r="D150" s="152"/>
      <c r="E150" s="152"/>
    </row>
    <row r="151" spans="2:5" ht="15">
      <c r="B151" s="152"/>
      <c r="C151" s="152"/>
      <c r="D151" s="152"/>
      <c r="E151" s="152"/>
    </row>
    <row r="152" spans="2:5" ht="15">
      <c r="B152" s="152"/>
      <c r="C152" s="152"/>
      <c r="D152" s="152"/>
      <c r="E152" s="152"/>
    </row>
    <row r="153" spans="2:5" ht="15">
      <c r="B153" s="152"/>
      <c r="C153" s="152"/>
      <c r="D153" s="152"/>
      <c r="E153" s="152"/>
    </row>
    <row r="154" spans="2:5" ht="15">
      <c r="B154" s="152"/>
      <c r="C154" s="152"/>
      <c r="D154" s="152"/>
      <c r="E154" s="152"/>
    </row>
    <row r="155" spans="2:5" ht="15">
      <c r="B155" s="152"/>
      <c r="C155" s="152"/>
      <c r="D155" s="152"/>
      <c r="E155" s="152"/>
    </row>
    <row r="156" spans="2:5" ht="15">
      <c r="B156" s="152"/>
      <c r="C156" s="152"/>
      <c r="D156" s="152"/>
      <c r="E156" s="152"/>
    </row>
    <row r="157" spans="2:5" ht="15">
      <c r="B157" s="152"/>
      <c r="C157" s="152"/>
      <c r="D157" s="152"/>
      <c r="E157" s="152"/>
    </row>
    <row r="158" spans="2:5" ht="15">
      <c r="B158" s="152"/>
      <c r="C158" s="152"/>
      <c r="D158" s="152"/>
      <c r="E158" s="152"/>
    </row>
    <row r="159" spans="2:5" ht="15">
      <c r="B159" s="152"/>
      <c r="C159" s="152"/>
      <c r="D159" s="152"/>
      <c r="E159" s="152"/>
    </row>
    <row r="160" spans="2:5" ht="15">
      <c r="B160" s="152"/>
      <c r="C160" s="152"/>
      <c r="D160" s="152"/>
      <c r="E160" s="152"/>
    </row>
    <row r="161" spans="2:5" ht="15">
      <c r="B161" s="152"/>
      <c r="C161" s="152"/>
      <c r="D161" s="152"/>
      <c r="E161" s="152"/>
    </row>
    <row r="162" spans="2:5" ht="15">
      <c r="B162" s="152"/>
      <c r="C162" s="152"/>
      <c r="D162" s="152"/>
      <c r="E162" s="152"/>
    </row>
    <row r="163" spans="2:5" ht="15">
      <c r="B163" s="152"/>
      <c r="C163" s="152"/>
      <c r="D163" s="152"/>
      <c r="E163" s="152"/>
    </row>
    <row r="164" spans="2:5" ht="15">
      <c r="B164" s="152"/>
      <c r="C164" s="152"/>
      <c r="D164" s="152"/>
      <c r="E164" s="152"/>
    </row>
    <row r="165" spans="2:5" ht="15">
      <c r="B165" s="152"/>
      <c r="C165" s="152"/>
      <c r="D165" s="152"/>
      <c r="E165" s="152"/>
    </row>
    <row r="166" spans="2:5" ht="15">
      <c r="B166" s="152"/>
      <c r="C166" s="152"/>
      <c r="D166" s="152"/>
      <c r="E166" s="152"/>
    </row>
    <row r="167" spans="2:5" ht="15">
      <c r="B167" s="152"/>
      <c r="C167" s="152"/>
      <c r="D167" s="152"/>
      <c r="E167" s="152"/>
    </row>
    <row r="168" spans="2:5" ht="15">
      <c r="B168" s="152"/>
      <c r="C168" s="152"/>
      <c r="D168" s="152"/>
      <c r="E168" s="152"/>
    </row>
    <row r="169" spans="2:5" ht="15">
      <c r="B169" s="152"/>
      <c r="C169" s="152"/>
      <c r="D169" s="152"/>
      <c r="E169" s="152"/>
    </row>
    <row r="170" spans="2:5" ht="15">
      <c r="B170" s="152"/>
      <c r="C170" s="152"/>
      <c r="D170" s="152"/>
      <c r="E170" s="152"/>
    </row>
    <row r="171" spans="2:5" ht="15">
      <c r="B171" s="152"/>
      <c r="C171" s="152"/>
      <c r="D171" s="152"/>
      <c r="E171" s="152"/>
    </row>
    <row r="172" spans="2:5" ht="15">
      <c r="B172" s="152"/>
      <c r="C172" s="152"/>
      <c r="D172" s="152"/>
      <c r="E172" s="152"/>
    </row>
    <row r="173" spans="2:5" ht="15">
      <c r="B173" s="152"/>
      <c r="C173" s="152"/>
      <c r="D173" s="152"/>
      <c r="E173" s="152"/>
    </row>
    <row r="174" spans="2:5" ht="15">
      <c r="B174" s="152"/>
      <c r="C174" s="152"/>
      <c r="D174" s="152"/>
      <c r="E174" s="152"/>
    </row>
    <row r="175" spans="2:5" ht="15">
      <c r="B175" s="152"/>
      <c r="C175" s="152"/>
      <c r="D175" s="152"/>
      <c r="E175" s="152"/>
    </row>
    <row r="176" spans="2:5" ht="15">
      <c r="B176" s="152"/>
      <c r="C176" s="152"/>
      <c r="D176" s="152"/>
      <c r="E176" s="152"/>
    </row>
    <row r="177" spans="2:5" ht="15">
      <c r="B177" s="152"/>
      <c r="C177" s="152"/>
      <c r="D177" s="152"/>
      <c r="E177" s="152"/>
    </row>
    <row r="178" spans="2:5" ht="15">
      <c r="B178" s="152"/>
      <c r="C178" s="152"/>
      <c r="D178" s="152"/>
      <c r="E178" s="152"/>
    </row>
    <row r="179" spans="2:5" ht="15">
      <c r="B179" s="152"/>
      <c r="C179" s="152"/>
      <c r="D179" s="152"/>
      <c r="E179" s="152"/>
    </row>
    <row r="180" spans="2:5" ht="15">
      <c r="B180" s="152"/>
      <c r="C180" s="152"/>
      <c r="D180" s="152"/>
      <c r="E180" s="152"/>
    </row>
    <row r="181" spans="2:5" ht="15">
      <c r="B181" s="152"/>
      <c r="C181" s="152"/>
      <c r="D181" s="152"/>
      <c r="E181" s="152"/>
    </row>
    <row r="182" spans="2:5" ht="15">
      <c r="B182" s="152"/>
      <c r="C182" s="152"/>
      <c r="D182" s="152"/>
      <c r="E182" s="152"/>
    </row>
    <row r="183" spans="2:5" ht="15">
      <c r="B183" s="152"/>
      <c r="C183" s="152"/>
      <c r="D183" s="152"/>
      <c r="E183" s="152"/>
    </row>
    <row r="184" spans="2:5" ht="15">
      <c r="B184" s="152"/>
      <c r="C184" s="152"/>
      <c r="D184" s="152"/>
      <c r="E184" s="152"/>
    </row>
    <row r="185" spans="2:5" ht="15">
      <c r="B185" s="152"/>
      <c r="C185" s="152"/>
      <c r="D185" s="152"/>
      <c r="E185" s="152"/>
    </row>
    <row r="186" spans="2:5" ht="15">
      <c r="B186" s="152"/>
      <c r="C186" s="152"/>
      <c r="D186" s="152"/>
      <c r="E186" s="152"/>
    </row>
    <row r="187" spans="2:5" ht="15">
      <c r="B187" s="152"/>
      <c r="C187" s="152"/>
      <c r="D187" s="152"/>
      <c r="E187" s="152"/>
    </row>
    <row r="188" spans="2:5" ht="15">
      <c r="B188" s="152"/>
      <c r="C188" s="152"/>
      <c r="D188" s="152"/>
      <c r="E188" s="152"/>
    </row>
    <row r="189" spans="2:5" ht="15">
      <c r="B189" s="152"/>
      <c r="C189" s="152"/>
      <c r="D189" s="152"/>
      <c r="E189" s="152"/>
    </row>
    <row r="190" spans="2:5" ht="15">
      <c r="B190" s="152"/>
      <c r="C190" s="152"/>
      <c r="D190" s="152"/>
      <c r="E190" s="152"/>
    </row>
    <row r="191" spans="2:5" ht="15">
      <c r="B191" s="152"/>
      <c r="C191" s="152"/>
      <c r="D191" s="152"/>
      <c r="E191" s="152"/>
    </row>
    <row r="192" spans="2:5" ht="15">
      <c r="B192" s="152"/>
      <c r="C192" s="152"/>
      <c r="D192" s="152"/>
      <c r="E192" s="152"/>
    </row>
    <row r="193" spans="2:5" ht="15">
      <c r="B193" s="152"/>
      <c r="C193" s="152"/>
      <c r="D193" s="152"/>
      <c r="E193" s="152"/>
    </row>
    <row r="194" spans="2:5" ht="15">
      <c r="B194" s="152"/>
      <c r="C194" s="152"/>
      <c r="D194" s="152"/>
      <c r="E194" s="152"/>
    </row>
    <row r="195" spans="2:5" ht="15">
      <c r="B195" s="152"/>
      <c r="C195" s="152"/>
      <c r="D195" s="152"/>
      <c r="E195" s="152"/>
    </row>
    <row r="196" spans="2:5" ht="15">
      <c r="B196" s="152"/>
      <c r="C196" s="152"/>
      <c r="D196" s="152"/>
      <c r="E196" s="152"/>
    </row>
    <row r="197" spans="2:5" ht="15">
      <c r="B197" s="152"/>
      <c r="C197" s="152"/>
      <c r="D197" s="152"/>
      <c r="E197" s="152"/>
    </row>
    <row r="198" spans="2:5" ht="15">
      <c r="B198" s="152"/>
      <c r="C198" s="152"/>
      <c r="D198" s="152"/>
      <c r="E198" s="152"/>
    </row>
    <row r="199" spans="2:5" ht="15">
      <c r="B199" s="152"/>
      <c r="C199" s="152"/>
      <c r="D199" s="152"/>
      <c r="E199" s="152"/>
    </row>
    <row r="200" spans="2:5" ht="15">
      <c r="B200" s="152"/>
      <c r="C200" s="152"/>
      <c r="D200" s="152"/>
      <c r="E200" s="152"/>
    </row>
    <row r="201" spans="2:5" ht="15">
      <c r="B201" s="152"/>
      <c r="C201" s="152"/>
      <c r="D201" s="152"/>
      <c r="E201" s="152"/>
    </row>
    <row r="202" spans="2:5" ht="15">
      <c r="B202" s="152"/>
      <c r="C202" s="152"/>
      <c r="D202" s="152"/>
      <c r="E202" s="152"/>
    </row>
    <row r="203" spans="2:5" ht="15">
      <c r="B203" s="152"/>
      <c r="C203" s="152"/>
      <c r="D203" s="152"/>
      <c r="E203" s="152"/>
    </row>
    <row r="204" spans="2:5" ht="15">
      <c r="B204" s="152"/>
      <c r="C204" s="152"/>
      <c r="D204" s="152"/>
      <c r="E204" s="152"/>
    </row>
    <row r="205" spans="2:5" ht="15">
      <c r="B205" s="152"/>
      <c r="C205" s="152"/>
      <c r="D205" s="152"/>
      <c r="E205" s="152"/>
    </row>
    <row r="206" spans="2:5" ht="15">
      <c r="B206" s="152"/>
      <c r="C206" s="152"/>
      <c r="D206" s="152"/>
      <c r="E206" s="152"/>
    </row>
    <row r="207" spans="2:5" ht="15">
      <c r="B207" s="152"/>
      <c r="C207" s="152"/>
      <c r="D207" s="152"/>
      <c r="E207" s="152"/>
    </row>
    <row r="208" spans="2:5" ht="15">
      <c r="B208" s="152"/>
      <c r="C208" s="152"/>
      <c r="D208" s="152"/>
      <c r="E208" s="152"/>
    </row>
    <row r="209" spans="2:5" ht="15">
      <c r="B209" s="152"/>
      <c r="C209" s="152"/>
      <c r="D209" s="152"/>
      <c r="E209" s="152"/>
    </row>
    <row r="210" spans="2:5" ht="15">
      <c r="B210" s="152"/>
      <c r="C210" s="152"/>
      <c r="D210" s="152"/>
      <c r="E210" s="152"/>
    </row>
    <row r="211" spans="2:5" ht="15">
      <c r="B211" s="152"/>
      <c r="C211" s="152"/>
      <c r="D211" s="152"/>
      <c r="E211" s="152"/>
    </row>
    <row r="212" spans="2:5" ht="15">
      <c r="B212" s="152"/>
      <c r="C212" s="152"/>
      <c r="D212" s="152"/>
      <c r="E212" s="152"/>
    </row>
    <row r="213" spans="2:5" ht="15">
      <c r="B213" s="152"/>
      <c r="C213" s="152"/>
      <c r="D213" s="152"/>
      <c r="E213" s="152"/>
    </row>
    <row r="214" spans="2:5" ht="15">
      <c r="B214" s="152"/>
      <c r="C214" s="152"/>
      <c r="D214" s="152"/>
      <c r="E214" s="152"/>
    </row>
    <row r="215" spans="2:5" ht="15">
      <c r="B215" s="152"/>
      <c r="C215" s="152"/>
      <c r="D215" s="152"/>
      <c r="E215" s="152"/>
    </row>
    <row r="216" spans="2:5" ht="15">
      <c r="B216" s="152"/>
      <c r="C216" s="152"/>
      <c r="D216" s="152"/>
      <c r="E216" s="152"/>
    </row>
    <row r="217" spans="2:5" ht="15">
      <c r="B217" s="152"/>
      <c r="C217" s="152"/>
      <c r="D217" s="152"/>
      <c r="E217" s="152"/>
    </row>
    <row r="218" spans="2:5" ht="15">
      <c r="B218" s="152"/>
      <c r="C218" s="152"/>
      <c r="D218" s="152"/>
      <c r="E218" s="152"/>
    </row>
    <row r="219" spans="2:5" ht="15">
      <c r="B219" s="152"/>
      <c r="C219" s="152"/>
      <c r="D219" s="152"/>
      <c r="E219" s="152"/>
    </row>
    <row r="220" spans="2:5" ht="15">
      <c r="B220" s="152"/>
      <c r="C220" s="152"/>
      <c r="D220" s="152"/>
      <c r="E220" s="152"/>
    </row>
    <row r="221" spans="2:5" ht="15">
      <c r="B221" s="152"/>
      <c r="C221" s="152"/>
      <c r="D221" s="152"/>
      <c r="E221" s="152"/>
    </row>
    <row r="222" spans="2:5" ht="15">
      <c r="B222" s="152"/>
      <c r="C222" s="152"/>
      <c r="D222" s="152"/>
      <c r="E222" s="152"/>
    </row>
    <row r="223" spans="2:5" ht="15">
      <c r="B223" s="152"/>
      <c r="C223" s="152"/>
      <c r="D223" s="152"/>
      <c r="E223" s="152"/>
    </row>
    <row r="224" spans="2:5" ht="15">
      <c r="B224" s="152"/>
      <c r="C224" s="152"/>
      <c r="D224" s="152"/>
      <c r="E224" s="152"/>
    </row>
    <row r="225" spans="2:5" ht="15">
      <c r="B225" s="152"/>
      <c r="C225" s="152"/>
      <c r="D225" s="152"/>
      <c r="E225" s="152"/>
    </row>
    <row r="226" spans="2:5" ht="15">
      <c r="B226" s="152"/>
      <c r="C226" s="152"/>
      <c r="D226" s="152"/>
      <c r="E226" s="152"/>
    </row>
    <row r="227" spans="2:5" ht="15">
      <c r="B227" s="152"/>
      <c r="C227" s="152"/>
      <c r="D227" s="152"/>
      <c r="E227" s="152"/>
    </row>
    <row r="228" spans="2:5" ht="15">
      <c r="B228" s="152"/>
      <c r="C228" s="152"/>
      <c r="D228" s="152"/>
      <c r="E228" s="152"/>
    </row>
    <row r="229" spans="2:5" ht="15">
      <c r="B229" s="152"/>
      <c r="C229" s="152"/>
      <c r="D229" s="152"/>
      <c r="E229" s="152"/>
    </row>
    <row r="230" spans="2:5" ht="15">
      <c r="B230" s="152"/>
      <c r="C230" s="152"/>
      <c r="D230" s="152"/>
      <c r="E230" s="152"/>
    </row>
    <row r="231" spans="2:5" ht="15">
      <c r="B231" s="152"/>
      <c r="C231" s="152"/>
      <c r="D231" s="152"/>
      <c r="E231" s="152"/>
    </row>
    <row r="232" spans="2:5" ht="15">
      <c r="B232" s="152"/>
      <c r="C232" s="152"/>
      <c r="D232" s="152"/>
      <c r="E232" s="152"/>
    </row>
    <row r="233" spans="2:5" ht="15">
      <c r="B233" s="152"/>
      <c r="C233" s="152"/>
      <c r="D233" s="152"/>
      <c r="E233" s="152"/>
    </row>
    <row r="234" spans="2:5" ht="15">
      <c r="B234" s="152"/>
      <c r="C234" s="152"/>
      <c r="D234" s="152"/>
      <c r="E234" s="152"/>
    </row>
    <row r="235" ht="15">
      <c r="E235" s="152"/>
    </row>
    <row r="236" ht="15">
      <c r="E236" s="152"/>
    </row>
    <row r="237" ht="15">
      <c r="E237" s="152"/>
    </row>
    <row r="238" ht="15">
      <c r="E238" s="152"/>
    </row>
    <row r="239" ht="15">
      <c r="E239" s="152"/>
    </row>
    <row r="240" ht="15">
      <c r="E240" s="152"/>
    </row>
    <row r="241" ht="15">
      <c r="E241" s="152"/>
    </row>
    <row r="242" ht="15">
      <c r="E242" s="152"/>
    </row>
    <row r="243" ht="15">
      <c r="E243" s="152"/>
    </row>
    <row r="244" ht="15">
      <c r="E244" s="152"/>
    </row>
    <row r="245" ht="15">
      <c r="E245" s="152"/>
    </row>
    <row r="246" ht="15">
      <c r="E246" s="152"/>
    </row>
    <row r="247" ht="15">
      <c r="E247" s="152"/>
    </row>
    <row r="248" ht="15">
      <c r="E248" s="152"/>
    </row>
    <row r="249" ht="15">
      <c r="E249" s="152"/>
    </row>
    <row r="250" ht="15">
      <c r="E250" s="152"/>
    </row>
    <row r="251" ht="15">
      <c r="E251" s="152"/>
    </row>
    <row r="252" ht="15">
      <c r="E252" s="152"/>
    </row>
    <row r="253" ht="15">
      <c r="E253" s="152"/>
    </row>
    <row r="254" ht="15">
      <c r="E254" s="152"/>
    </row>
    <row r="255" ht="15">
      <c r="E255" s="152"/>
    </row>
    <row r="256" ht="15">
      <c r="E256" s="152"/>
    </row>
    <row r="257" ht="15">
      <c r="E257" s="152"/>
    </row>
    <row r="258" ht="15">
      <c r="E258" s="152"/>
    </row>
    <row r="259" ht="15">
      <c r="E259" s="152"/>
    </row>
    <row r="260" ht="15">
      <c r="E260" s="152"/>
    </row>
    <row r="261" ht="15">
      <c r="E261" s="152"/>
    </row>
    <row r="262" ht="15">
      <c r="E262" s="152"/>
    </row>
    <row r="263" ht="15">
      <c r="E263" s="152"/>
    </row>
    <row r="264" ht="15">
      <c r="E264" s="152"/>
    </row>
    <row r="265" ht="15">
      <c r="E265" s="152"/>
    </row>
    <row r="266" ht="15">
      <c r="E266" s="152"/>
    </row>
    <row r="267" ht="15">
      <c r="E267" s="152"/>
    </row>
    <row r="268" ht="15">
      <c r="E268" s="152"/>
    </row>
    <row r="269" ht="15">
      <c r="E269" s="152"/>
    </row>
    <row r="270" ht="15">
      <c r="E270" s="152"/>
    </row>
    <row r="271" ht="15">
      <c r="E271" s="152"/>
    </row>
    <row r="272" ht="15">
      <c r="E272" s="152"/>
    </row>
    <row r="273" ht="15">
      <c r="E273" s="152"/>
    </row>
    <row r="274" ht="15">
      <c r="E274" s="152"/>
    </row>
    <row r="275" ht="15">
      <c r="E275" s="152"/>
    </row>
    <row r="276" ht="15">
      <c r="E276" s="152"/>
    </row>
    <row r="277" ht="15">
      <c r="E277" s="152"/>
    </row>
    <row r="278" ht="15">
      <c r="E278" s="152"/>
    </row>
    <row r="279" ht="15">
      <c r="E279" s="152"/>
    </row>
    <row r="280" ht="15">
      <c r="E280" s="152"/>
    </row>
    <row r="281" ht="15">
      <c r="E281" s="152"/>
    </row>
    <row r="282" ht="15">
      <c r="E282" s="152"/>
    </row>
    <row r="283" ht="15">
      <c r="E283" s="152"/>
    </row>
    <row r="284" ht="15">
      <c r="E284" s="152"/>
    </row>
    <row r="285" ht="15">
      <c r="E285" s="152"/>
    </row>
    <row r="286" ht="15">
      <c r="E286" s="152"/>
    </row>
    <row r="287" ht="15">
      <c r="E287" s="152"/>
    </row>
    <row r="288" ht="15">
      <c r="E288" s="152"/>
    </row>
    <row r="289" ht="15">
      <c r="E289" s="152"/>
    </row>
    <row r="290" ht="15">
      <c r="E290" s="152"/>
    </row>
    <row r="291" ht="15">
      <c r="E291" s="152"/>
    </row>
    <row r="292" ht="15">
      <c r="E292" s="152"/>
    </row>
    <row r="293" ht="15">
      <c r="E293" s="152"/>
    </row>
    <row r="294" ht="15">
      <c r="E294" s="152"/>
    </row>
    <row r="295" ht="15">
      <c r="E295" s="152"/>
    </row>
    <row r="296" ht="15">
      <c r="E296" s="152"/>
    </row>
    <row r="297" ht="15">
      <c r="E297" s="152"/>
    </row>
    <row r="298" ht="15">
      <c r="E298" s="152"/>
    </row>
    <row r="299" ht="15">
      <c r="E299" s="152"/>
    </row>
    <row r="300" ht="15">
      <c r="E300" s="152"/>
    </row>
    <row r="301" ht="15">
      <c r="E301" s="152"/>
    </row>
    <row r="302" ht="15">
      <c r="E302" s="152"/>
    </row>
    <row r="303" ht="15">
      <c r="E303" s="152"/>
    </row>
    <row r="304" ht="15">
      <c r="E304" s="152"/>
    </row>
    <row r="305" ht="15">
      <c r="E305" s="152"/>
    </row>
    <row r="306" ht="15">
      <c r="E306" s="152"/>
    </row>
    <row r="307" ht="15">
      <c r="E307" s="152"/>
    </row>
    <row r="308" ht="15">
      <c r="E308" s="152"/>
    </row>
    <row r="309" ht="15">
      <c r="E309" s="152"/>
    </row>
    <row r="310" ht="15">
      <c r="E310" s="152"/>
    </row>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sheetData>
  <sheetProtection/>
  <mergeCells count="2">
    <mergeCell ref="B1:Q1"/>
    <mergeCell ref="A2:Q2"/>
  </mergeCells>
  <printOptions/>
  <pageMargins left="0.66" right="0.54" top="0.21" bottom="0.29" header="0.511811023622047" footer="0.32"/>
  <pageSetup firstPageNumber="4" useFirstPageNumber="1" horizontalDpi="600" verticalDpi="600" orientation="landscape" paperSize="9" scale="64" r:id="rId2"/>
  <headerFooter alignWithMargins="0">
    <oddHeader>&amp;R
</oddHeader>
    <oddFooter>&amp;C&amp;"Times New Roman,Regular"&amp;12&amp;P</oddFooter>
  </headerFooter>
  <rowBreaks count="1" manualBreakCount="1">
    <brk id="85" max="255" man="1"/>
  </rowBreaks>
  <drawing r:id="rId1"/>
</worksheet>
</file>

<file path=xl/worksheets/sheet4.xml><?xml version="1.0" encoding="utf-8"?>
<worksheet xmlns="http://schemas.openxmlformats.org/spreadsheetml/2006/main" xmlns:r="http://schemas.openxmlformats.org/officeDocument/2006/relationships">
  <dimension ref="A1:F109"/>
  <sheetViews>
    <sheetView showGridLines="0" view="pageBreakPreview" zoomScaleNormal="75" zoomScaleSheetLayoutView="100" zoomScalePageLayoutView="0" workbookViewId="0" topLeftCell="A61">
      <selection activeCell="B72" sqref="B72"/>
    </sheetView>
  </sheetViews>
  <sheetFormatPr defaultColWidth="9.140625" defaultRowHeight="12.75" customHeight="1"/>
  <cols>
    <col min="1" max="1" width="5.00390625" style="106" customWidth="1"/>
    <col min="2" max="2" width="52.140625" style="106" customWidth="1"/>
    <col min="3" max="3" width="10.7109375" style="106" customWidth="1"/>
    <col min="4" max="4" width="16.8515625" style="170" customWidth="1"/>
    <col min="5" max="5" width="1.57421875" style="167" customWidth="1"/>
    <col min="6" max="6" width="14.421875" style="167" customWidth="1"/>
    <col min="7" max="16384" width="9.140625" style="106" customWidth="1"/>
  </cols>
  <sheetData>
    <row r="1" spans="1:6" ht="25.5">
      <c r="A1" s="406" t="s">
        <v>286</v>
      </c>
      <c r="B1" s="406"/>
      <c r="C1" s="406"/>
      <c r="D1" s="406"/>
      <c r="E1" s="406"/>
      <c r="F1" s="406"/>
    </row>
    <row r="2" spans="1:6" ht="15.75">
      <c r="A2" s="190"/>
      <c r="B2" s="199"/>
      <c r="C2" s="199"/>
      <c r="D2" s="202"/>
      <c r="E2" s="203"/>
      <c r="F2" s="203"/>
    </row>
    <row r="3" spans="1:6" ht="15.75">
      <c r="A3" s="190"/>
      <c r="B3" s="199"/>
      <c r="C3" s="199"/>
      <c r="D3" s="202"/>
      <c r="E3" s="203"/>
      <c r="F3" s="203"/>
    </row>
    <row r="4" spans="1:6" ht="15.75">
      <c r="A4" s="184"/>
      <c r="B4" s="199" t="s">
        <v>114</v>
      </c>
      <c r="C4" s="199"/>
      <c r="D4" s="202"/>
      <c r="E4" s="203"/>
      <c r="F4" s="203"/>
    </row>
    <row r="5" spans="1:6" ht="15.75">
      <c r="A5" s="190"/>
      <c r="B5" s="199" t="s">
        <v>12</v>
      </c>
      <c r="C5" s="199"/>
      <c r="D5" s="202"/>
      <c r="E5" s="203"/>
      <c r="F5" s="203"/>
    </row>
    <row r="6" spans="1:6" ht="15.75">
      <c r="A6" s="190"/>
      <c r="B6" s="199"/>
      <c r="C6" s="199"/>
      <c r="D6" s="202"/>
      <c r="E6" s="203"/>
      <c r="F6" s="203"/>
    </row>
    <row r="7" spans="1:6" ht="15.75">
      <c r="A7" s="190"/>
      <c r="B7" s="190"/>
      <c r="C7" s="190"/>
      <c r="D7" s="260"/>
      <c r="E7" s="261"/>
      <c r="F7" s="205"/>
    </row>
    <row r="8" spans="1:6" ht="15.75">
      <c r="A8" s="190"/>
      <c r="B8" s="190"/>
      <c r="C8" s="190"/>
      <c r="D8" s="409" t="s">
        <v>2</v>
      </c>
      <c r="E8" s="409"/>
      <c r="F8" s="409"/>
    </row>
    <row r="9" spans="1:6" ht="15.75">
      <c r="A9" s="190"/>
      <c r="B9" s="190"/>
      <c r="C9" s="215"/>
      <c r="D9" s="206" t="s">
        <v>11</v>
      </c>
      <c r="E9" s="261"/>
      <c r="F9" s="204" t="s">
        <v>3</v>
      </c>
    </row>
    <row r="10" spans="1:6" ht="15.75">
      <c r="A10" s="190"/>
      <c r="B10" s="190"/>
      <c r="C10" s="190"/>
      <c r="D10" s="260" t="s">
        <v>49</v>
      </c>
      <c r="E10" s="205"/>
      <c r="F10" s="205" t="s">
        <v>49</v>
      </c>
    </row>
    <row r="11" spans="1:6" ht="10.5" customHeight="1">
      <c r="A11" s="190"/>
      <c r="B11" s="199"/>
      <c r="C11" s="199"/>
      <c r="D11" s="202"/>
      <c r="E11" s="203"/>
      <c r="F11" s="203"/>
    </row>
    <row r="12" spans="1:6" ht="15.75">
      <c r="A12" s="190"/>
      <c r="B12" s="184" t="s">
        <v>181</v>
      </c>
      <c r="C12" s="199"/>
      <c r="D12" s="202"/>
      <c r="E12" s="203"/>
      <c r="F12" s="203"/>
    </row>
    <row r="13" spans="1:6" ht="7.5" customHeight="1">
      <c r="A13" s="190"/>
      <c r="B13" s="184"/>
      <c r="C13" s="199"/>
      <c r="D13" s="202"/>
      <c r="E13" s="203"/>
      <c r="F13" s="203"/>
    </row>
    <row r="14" spans="1:6" ht="15.75">
      <c r="A14" s="190"/>
      <c r="B14" s="190" t="s">
        <v>40</v>
      </c>
      <c r="C14" s="190"/>
      <c r="D14" s="106"/>
      <c r="E14" s="106"/>
      <c r="F14" s="106"/>
    </row>
    <row r="15" spans="1:6" ht="15" customHeight="1">
      <c r="A15" s="190"/>
      <c r="B15" s="190" t="s">
        <v>344</v>
      </c>
      <c r="C15" s="190"/>
      <c r="D15" s="346">
        <f>+'P&amp;L'!I31</f>
        <v>-105847</v>
      </c>
      <c r="E15" s="203"/>
      <c r="F15" s="348">
        <f>+'P&amp;L'!K31</f>
        <v>2150</v>
      </c>
    </row>
    <row r="16" spans="1:6" ht="18" customHeight="1">
      <c r="A16" s="190"/>
      <c r="B16" s="190" t="s">
        <v>345</v>
      </c>
      <c r="C16" s="190"/>
      <c r="D16" s="346">
        <v>38061</v>
      </c>
      <c r="E16" s="203"/>
      <c r="F16" s="348">
        <v>16087</v>
      </c>
    </row>
    <row r="17" spans="1:6" ht="12.75" customHeight="1">
      <c r="A17" s="190"/>
      <c r="B17" s="190"/>
      <c r="C17" s="190"/>
      <c r="D17" s="346"/>
      <c r="E17" s="203"/>
      <c r="F17" s="348"/>
    </row>
    <row r="18" spans="1:6" ht="15.75">
      <c r="A18" s="190"/>
      <c r="B18" s="190" t="s">
        <v>299</v>
      </c>
      <c r="C18" s="190"/>
      <c r="D18" s="361">
        <v>90055</v>
      </c>
      <c r="E18" s="203"/>
      <c r="F18" s="280">
        <v>83886</v>
      </c>
    </row>
    <row r="19" spans="1:6" ht="9.75" customHeight="1">
      <c r="A19" s="190" t="s">
        <v>92</v>
      </c>
      <c r="B19" s="190"/>
      <c r="C19" s="190"/>
      <c r="D19" s="361"/>
      <c r="E19" s="203"/>
      <c r="F19" s="280"/>
    </row>
    <row r="20" spans="1:6" ht="15.75">
      <c r="A20" s="190"/>
      <c r="B20" s="190" t="s">
        <v>115</v>
      </c>
      <c r="C20" s="190"/>
      <c r="D20" s="362">
        <f>SUM(D15:D18)</f>
        <v>22269</v>
      </c>
      <c r="E20" s="203"/>
      <c r="F20" s="363">
        <f>SUM(F15:F18)</f>
        <v>102123</v>
      </c>
    </row>
    <row r="21" spans="1:6" ht="9" customHeight="1">
      <c r="A21" s="190"/>
      <c r="B21" s="190"/>
      <c r="C21" s="190"/>
      <c r="D21" s="361"/>
      <c r="E21" s="203"/>
      <c r="F21" s="280"/>
    </row>
    <row r="22" spans="1:6" ht="15.75">
      <c r="A22" s="190"/>
      <c r="B22" s="190" t="s">
        <v>182</v>
      </c>
      <c r="C22" s="190"/>
      <c r="D22" s="361"/>
      <c r="E22" s="203"/>
      <c r="F22" s="280"/>
    </row>
    <row r="23" spans="1:6" ht="9" customHeight="1">
      <c r="A23" s="190"/>
      <c r="B23" s="190"/>
      <c r="C23" s="190"/>
      <c r="D23" s="361"/>
      <c r="E23" s="352"/>
      <c r="F23" s="280"/>
    </row>
    <row r="24" spans="1:6" ht="15.75">
      <c r="A24" s="190"/>
      <c r="B24" s="190" t="s">
        <v>183</v>
      </c>
      <c r="C24" s="231"/>
      <c r="D24" s="361">
        <v>4573</v>
      </c>
      <c r="E24" s="203"/>
      <c r="F24" s="280">
        <v>-95808</v>
      </c>
    </row>
    <row r="25" spans="1:6" ht="15.75">
      <c r="A25" s="190"/>
      <c r="B25" s="190" t="s">
        <v>184</v>
      </c>
      <c r="C25" s="231"/>
      <c r="D25" s="361">
        <v>-35752</v>
      </c>
      <c r="E25" s="203"/>
      <c r="F25" s="280">
        <v>44730</v>
      </c>
    </row>
    <row r="26" spans="1:6" ht="9.75" customHeight="1">
      <c r="A26" s="190"/>
      <c r="B26" s="190"/>
      <c r="C26" s="231"/>
      <c r="D26" s="364"/>
      <c r="E26" s="203"/>
      <c r="F26" s="365"/>
    </row>
    <row r="27" spans="1:6" ht="15.75">
      <c r="A27" s="190"/>
      <c r="B27" s="190" t="s">
        <v>185</v>
      </c>
      <c r="C27" s="231"/>
      <c r="D27" s="362">
        <f>SUM(D24:D25)</f>
        <v>-31179</v>
      </c>
      <c r="E27" s="203"/>
      <c r="F27" s="363">
        <f>SUM(F24:F25)</f>
        <v>-51078</v>
      </c>
    </row>
    <row r="28" spans="1:6" ht="7.5" customHeight="1">
      <c r="A28" s="190"/>
      <c r="B28" s="190"/>
      <c r="C28" s="231"/>
      <c r="D28" s="361"/>
      <c r="E28" s="203"/>
      <c r="F28" s="280"/>
    </row>
    <row r="29" spans="1:6" ht="7.5" customHeight="1">
      <c r="A29" s="190"/>
      <c r="B29" s="190"/>
      <c r="C29" s="231"/>
      <c r="D29" s="361"/>
      <c r="E29" s="203"/>
      <c r="F29" s="280"/>
    </row>
    <row r="30" spans="1:6" ht="15" customHeight="1">
      <c r="A30" s="190"/>
      <c r="B30" s="190" t="s">
        <v>37</v>
      </c>
      <c r="C30" s="231"/>
      <c r="D30" s="361">
        <f>+D27+D20</f>
        <v>-8910</v>
      </c>
      <c r="E30" s="203"/>
      <c r="F30" s="280">
        <f>+F27+F20</f>
        <v>51045</v>
      </c>
    </row>
    <row r="31" spans="1:6" ht="15" customHeight="1">
      <c r="A31" s="190"/>
      <c r="B31" s="190"/>
      <c r="C31" s="231"/>
      <c r="D31" s="361"/>
      <c r="E31" s="203"/>
      <c r="F31" s="280"/>
    </row>
    <row r="32" spans="1:6" ht="9" customHeight="1">
      <c r="A32" s="190"/>
      <c r="B32" s="190"/>
      <c r="C32" s="231"/>
      <c r="D32" s="361"/>
      <c r="E32" s="203"/>
      <c r="F32" s="280"/>
    </row>
    <row r="33" spans="1:6" ht="15.75">
      <c r="A33" s="190"/>
      <c r="B33" s="190" t="s">
        <v>41</v>
      </c>
      <c r="C33" s="190"/>
      <c r="D33" s="361">
        <v>-50890</v>
      </c>
      <c r="E33" s="203"/>
      <c r="F33" s="280">
        <v>-63050</v>
      </c>
    </row>
    <row r="34" spans="1:6" ht="15.75">
      <c r="A34" s="190"/>
      <c r="B34" s="190" t="s">
        <v>42</v>
      </c>
      <c r="C34" s="190"/>
      <c r="D34" s="361">
        <v>12113</v>
      </c>
      <c r="E34" s="203"/>
      <c r="F34" s="280">
        <v>14145</v>
      </c>
    </row>
    <row r="35" spans="1:6" ht="15.75">
      <c r="A35" s="190"/>
      <c r="B35" s="190" t="s">
        <v>43</v>
      </c>
      <c r="C35" s="190"/>
      <c r="D35" s="361">
        <v>6108</v>
      </c>
      <c r="E35" s="203"/>
      <c r="F35" s="280">
        <v>-758</v>
      </c>
    </row>
    <row r="36" spans="1:6" ht="15.75">
      <c r="A36" s="190"/>
      <c r="B36" s="190" t="s">
        <v>186</v>
      </c>
      <c r="C36" s="190"/>
      <c r="D36" s="361">
        <v>-12063</v>
      </c>
      <c r="E36" s="203"/>
      <c r="F36" s="280">
        <v>-10094</v>
      </c>
    </row>
    <row r="37" spans="1:6" ht="7.5" customHeight="1">
      <c r="A37" s="190"/>
      <c r="B37" s="190"/>
      <c r="C37" s="190"/>
      <c r="D37" s="364"/>
      <c r="E37" s="203"/>
      <c r="F37" s="365"/>
    </row>
    <row r="38" spans="1:6" ht="15.75">
      <c r="A38" s="190"/>
      <c r="B38" s="190" t="s">
        <v>44</v>
      </c>
      <c r="C38" s="190"/>
      <c r="D38" s="362">
        <f>SUM(D30:D36)</f>
        <v>-53642</v>
      </c>
      <c r="E38" s="203"/>
      <c r="F38" s="363">
        <f>SUM(F30:F36)</f>
        <v>-8712</v>
      </c>
    </row>
    <row r="39" spans="1:6" ht="15.75">
      <c r="A39" s="190"/>
      <c r="B39" s="190"/>
      <c r="C39" s="190"/>
      <c r="D39" s="361"/>
      <c r="E39" s="203"/>
      <c r="F39" s="280"/>
    </row>
    <row r="40" spans="1:6" ht="12.75" customHeight="1">
      <c r="A40" s="190"/>
      <c r="B40" s="190"/>
      <c r="C40" s="190"/>
      <c r="D40" s="361"/>
      <c r="E40" s="203"/>
      <c r="F40" s="280"/>
    </row>
    <row r="41" spans="1:6" ht="15.75">
      <c r="A41" s="190"/>
      <c r="B41" s="184" t="s">
        <v>187</v>
      </c>
      <c r="C41" s="190"/>
      <c r="D41" s="361"/>
      <c r="E41" s="203"/>
      <c r="F41" s="280"/>
    </row>
    <row r="42" spans="1:6" ht="10.5" customHeight="1">
      <c r="A42" s="190"/>
      <c r="B42" s="190"/>
      <c r="C42" s="190"/>
      <c r="D42" s="361"/>
      <c r="E42" s="203"/>
      <c r="F42" s="280"/>
    </row>
    <row r="43" spans="1:6" ht="15.75">
      <c r="A43" s="190"/>
      <c r="B43" s="190" t="s">
        <v>298</v>
      </c>
      <c r="C43" s="190"/>
      <c r="D43" s="361">
        <v>-592</v>
      </c>
      <c r="E43" s="203"/>
      <c r="F43" s="280">
        <v>-4141</v>
      </c>
    </row>
    <row r="44" spans="1:6" ht="15.75">
      <c r="A44" s="190"/>
      <c r="B44" s="190" t="s">
        <v>188</v>
      </c>
      <c r="C44" s="190"/>
      <c r="D44" s="361">
        <v>-120973</v>
      </c>
      <c r="E44" s="203"/>
      <c r="F44" s="280">
        <v>-68448</v>
      </c>
    </row>
    <row r="45" spans="1:6" ht="15.75">
      <c r="A45" s="190"/>
      <c r="B45" s="190" t="s">
        <v>189</v>
      </c>
      <c r="C45" s="190"/>
      <c r="D45" s="361">
        <v>1022</v>
      </c>
      <c r="E45" s="203"/>
      <c r="F45" s="280">
        <v>3038</v>
      </c>
    </row>
    <row r="46" spans="1:6" ht="15.75">
      <c r="A46" s="190"/>
      <c r="B46" s="190" t="s">
        <v>346</v>
      </c>
      <c r="C46" s="190"/>
      <c r="D46" s="361">
        <v>50185</v>
      </c>
      <c r="E46" s="203"/>
      <c r="F46" s="280">
        <v>-36631</v>
      </c>
    </row>
    <row r="47" spans="1:6" ht="15.75">
      <c r="A47" s="190"/>
      <c r="B47" s="190" t="s">
        <v>10</v>
      </c>
      <c r="C47" s="190"/>
      <c r="D47" s="361">
        <v>-257539</v>
      </c>
      <c r="E47" s="203"/>
      <c r="F47" s="280">
        <v>-87728</v>
      </c>
    </row>
    <row r="48" spans="1:6" ht="15.75">
      <c r="A48" s="190"/>
      <c r="B48" s="190" t="s">
        <v>347</v>
      </c>
      <c r="C48" s="190"/>
      <c r="D48" s="361">
        <v>64687</v>
      </c>
      <c r="E48" s="203"/>
      <c r="F48" s="280">
        <v>0</v>
      </c>
    </row>
    <row r="49" spans="1:6" ht="15.75">
      <c r="A49" s="190"/>
      <c r="B49" s="190" t="s">
        <v>0</v>
      </c>
      <c r="C49" s="190"/>
      <c r="D49" s="361">
        <v>0</v>
      </c>
      <c r="E49" s="203"/>
      <c r="F49" s="280">
        <v>-122164</v>
      </c>
    </row>
    <row r="50" spans="1:6" ht="15.75">
      <c r="A50" s="190"/>
      <c r="B50" s="190" t="s">
        <v>149</v>
      </c>
      <c r="C50" s="190"/>
      <c r="D50" s="361">
        <v>10021</v>
      </c>
      <c r="E50" s="203"/>
      <c r="F50" s="280">
        <v>36598</v>
      </c>
    </row>
    <row r="51" spans="1:6" ht="7.5" customHeight="1">
      <c r="A51" s="190"/>
      <c r="B51" s="190"/>
      <c r="C51" s="190"/>
      <c r="D51" s="364"/>
      <c r="E51" s="203"/>
      <c r="F51" s="365"/>
    </row>
    <row r="52" spans="1:6" ht="15.75">
      <c r="A52" s="190"/>
      <c r="B52" s="190" t="s">
        <v>305</v>
      </c>
      <c r="C52" s="190"/>
      <c r="D52" s="362">
        <f>SUM(D43:D50)</f>
        <v>-253189</v>
      </c>
      <c r="E52" s="203"/>
      <c r="F52" s="363">
        <f>SUM(F43:F50)</f>
        <v>-279476</v>
      </c>
    </row>
    <row r="53" spans="1:6" ht="10.5" customHeight="1">
      <c r="A53" s="190"/>
      <c r="B53" s="190"/>
      <c r="C53" s="190"/>
      <c r="D53" s="361"/>
      <c r="E53" s="352"/>
      <c r="F53" s="280"/>
    </row>
    <row r="54" spans="1:6" ht="10.5" customHeight="1">
      <c r="A54" s="190"/>
      <c r="B54" s="190"/>
      <c r="C54" s="190"/>
      <c r="D54" s="361"/>
      <c r="E54" s="352"/>
      <c r="F54" s="280"/>
    </row>
    <row r="55" spans="1:6" ht="15.75">
      <c r="A55" s="190"/>
      <c r="B55" s="184" t="s">
        <v>190</v>
      </c>
      <c r="C55" s="199"/>
      <c r="D55" s="361"/>
      <c r="E55" s="203"/>
      <c r="F55" s="280"/>
    </row>
    <row r="56" spans="1:6" ht="15.75">
      <c r="A56" s="190"/>
      <c r="B56" s="190"/>
      <c r="C56" s="199"/>
      <c r="D56" s="361"/>
      <c r="E56" s="203"/>
      <c r="F56" s="280"/>
    </row>
    <row r="57" spans="1:6" ht="15.75">
      <c r="A57" s="190"/>
      <c r="B57" s="190" t="s">
        <v>38</v>
      </c>
      <c r="C57" s="199"/>
      <c r="D57" s="361">
        <v>13245</v>
      </c>
      <c r="E57" s="203"/>
      <c r="F57" s="280">
        <v>1952</v>
      </c>
    </row>
    <row r="58" spans="1:6" ht="15.75">
      <c r="A58" s="190"/>
      <c r="B58" s="190" t="s">
        <v>191</v>
      </c>
      <c r="C58" s="199"/>
      <c r="D58" s="361">
        <v>-8102</v>
      </c>
      <c r="E58" s="203"/>
      <c r="F58" s="280">
        <v>-6874</v>
      </c>
    </row>
    <row r="59" spans="1:6" ht="15.75">
      <c r="A59" s="190"/>
      <c r="B59" s="190" t="s">
        <v>348</v>
      </c>
      <c r="C59" s="199"/>
      <c r="D59" s="361">
        <v>-15</v>
      </c>
      <c r="E59" s="203"/>
      <c r="F59" s="280">
        <v>-42858</v>
      </c>
    </row>
    <row r="60" spans="1:6" ht="14.25" customHeight="1">
      <c r="A60" s="190"/>
      <c r="B60" s="190" t="s">
        <v>39</v>
      </c>
      <c r="C60" s="190"/>
      <c r="D60" s="361">
        <v>102113</v>
      </c>
      <c r="E60" s="203"/>
      <c r="F60" s="280">
        <v>240555</v>
      </c>
    </row>
    <row r="61" spans="1:6" ht="14.25" customHeight="1">
      <c r="A61" s="190"/>
      <c r="B61" s="190" t="s">
        <v>302</v>
      </c>
      <c r="C61" s="190"/>
      <c r="D61" s="361">
        <v>0</v>
      </c>
      <c r="E61" s="203"/>
      <c r="F61" s="280">
        <v>-1640</v>
      </c>
    </row>
    <row r="62" spans="1:6" ht="6.75" customHeight="1">
      <c r="A62" s="190"/>
      <c r="B62" s="190"/>
      <c r="C62" s="190"/>
      <c r="D62" s="364"/>
      <c r="E62" s="203"/>
      <c r="F62" s="365"/>
    </row>
    <row r="63" spans="1:6" ht="15.75">
      <c r="A63" s="190"/>
      <c r="B63" s="190" t="s">
        <v>306</v>
      </c>
      <c r="C63" s="190"/>
      <c r="D63" s="362">
        <f>SUM(D57:D61)</f>
        <v>107241</v>
      </c>
      <c r="E63" s="203"/>
      <c r="F63" s="363">
        <f>SUM(F57:F61)</f>
        <v>191135</v>
      </c>
    </row>
    <row r="64" spans="1:6" ht="21" customHeight="1">
      <c r="A64" s="190"/>
      <c r="B64" s="190"/>
      <c r="C64" s="190"/>
      <c r="D64" s="361"/>
      <c r="E64" s="203"/>
      <c r="F64" s="280"/>
    </row>
    <row r="65" spans="1:6" ht="15.75" customHeight="1">
      <c r="A65" s="190"/>
      <c r="B65" s="217" t="s">
        <v>349</v>
      </c>
      <c r="C65" s="217"/>
      <c r="D65" s="361"/>
      <c r="E65" s="352"/>
      <c r="F65" s="280"/>
    </row>
    <row r="66" spans="1:6" ht="15" customHeight="1">
      <c r="A66" s="190"/>
      <c r="B66" s="217" t="s">
        <v>350</v>
      </c>
      <c r="C66" s="217"/>
      <c r="D66" s="350">
        <f>+D63+D52+D38</f>
        <v>-199590</v>
      </c>
      <c r="E66" s="352"/>
      <c r="F66" s="351">
        <f>+F63+F52+F38</f>
        <v>-97053</v>
      </c>
    </row>
    <row r="67" spans="1:6" ht="15.75" customHeight="1">
      <c r="A67" s="190"/>
      <c r="B67" s="217"/>
      <c r="C67" s="217"/>
      <c r="D67" s="361"/>
      <c r="E67" s="352"/>
      <c r="F67" s="280"/>
    </row>
    <row r="68" spans="1:6" ht="16.5" customHeight="1">
      <c r="A68" s="190"/>
      <c r="B68" s="217" t="s">
        <v>195</v>
      </c>
      <c r="C68" s="217"/>
      <c r="D68" s="361">
        <v>267828</v>
      </c>
      <c r="E68" s="352"/>
      <c r="F68" s="280">
        <v>354514</v>
      </c>
    </row>
    <row r="69" spans="1:6" ht="15.75">
      <c r="A69" s="190"/>
      <c r="B69" s="190" t="s">
        <v>192</v>
      </c>
      <c r="C69" s="190"/>
      <c r="D69" s="361"/>
      <c r="E69" s="203"/>
      <c r="F69" s="280"/>
    </row>
    <row r="70" spans="1:6" ht="15.75">
      <c r="A70" s="190"/>
      <c r="B70" s="190"/>
      <c r="C70" s="190"/>
      <c r="D70" s="361"/>
      <c r="E70" s="352"/>
      <c r="F70" s="280"/>
    </row>
    <row r="71" spans="1:6" ht="15.75">
      <c r="A71" s="190"/>
      <c r="B71" s="190" t="s">
        <v>193</v>
      </c>
      <c r="C71" s="190"/>
      <c r="D71" s="361"/>
      <c r="E71" s="352"/>
      <c r="F71" s="280"/>
    </row>
    <row r="72" spans="1:6" ht="15.75">
      <c r="A72" s="190"/>
      <c r="B72" s="190" t="s">
        <v>194</v>
      </c>
      <c r="C72" s="190"/>
      <c r="D72" s="361">
        <v>46615</v>
      </c>
      <c r="E72" s="352"/>
      <c r="F72" s="280">
        <v>-5556</v>
      </c>
    </row>
    <row r="73" spans="1:6" ht="9" customHeight="1">
      <c r="A73" s="190"/>
      <c r="B73" s="190"/>
      <c r="C73" s="190"/>
      <c r="D73" s="366"/>
      <c r="E73" s="367"/>
      <c r="F73" s="368"/>
    </row>
    <row r="74" spans="1:6" ht="15.75">
      <c r="A74" s="190"/>
      <c r="B74" s="190" t="s">
        <v>195</v>
      </c>
      <c r="C74" s="190"/>
      <c r="D74" s="361"/>
      <c r="E74" s="352"/>
      <c r="F74" s="280"/>
    </row>
    <row r="75" spans="1:6" ht="16.5" thickBot="1">
      <c r="A75" s="190"/>
      <c r="B75" s="190" t="s">
        <v>4</v>
      </c>
      <c r="C75" s="190"/>
      <c r="D75" s="369">
        <f>SUM(D66:D72)</f>
        <v>114853</v>
      </c>
      <c r="E75" s="352"/>
      <c r="F75" s="370">
        <f>SUM(F66:F72)</f>
        <v>251905</v>
      </c>
    </row>
    <row r="76" spans="1:6" ht="16.5" thickTop="1">
      <c r="A76" s="97"/>
      <c r="B76" s="97"/>
      <c r="C76" s="97"/>
      <c r="D76" s="314"/>
      <c r="E76" s="309"/>
      <c r="F76" s="309"/>
    </row>
    <row r="77" spans="2:6" ht="20.25" customHeight="1">
      <c r="B77" s="111"/>
      <c r="C77" s="111"/>
      <c r="D77" s="311"/>
      <c r="E77" s="312"/>
      <c r="F77" s="312"/>
    </row>
    <row r="78" spans="2:6" ht="15.75">
      <c r="B78" s="111"/>
      <c r="C78" s="111"/>
      <c r="D78" s="145"/>
      <c r="E78" s="161"/>
      <c r="F78" s="161"/>
    </row>
    <row r="79" spans="2:6" ht="15.75">
      <c r="B79" s="111"/>
      <c r="C79" s="111"/>
      <c r="D79" s="145"/>
      <c r="E79" s="161"/>
      <c r="F79" s="161"/>
    </row>
    <row r="80" spans="2:6" ht="15.75">
      <c r="B80" s="111"/>
      <c r="C80" s="111"/>
      <c r="D80" s="145"/>
      <c r="E80" s="161"/>
      <c r="F80" s="161"/>
    </row>
    <row r="81" spans="2:6" ht="15.75">
      <c r="B81" s="111"/>
      <c r="C81" s="111"/>
      <c r="D81" s="145"/>
      <c r="E81" s="161"/>
      <c r="F81" s="161"/>
    </row>
    <row r="82" spans="2:6" ht="27.75" customHeight="1">
      <c r="B82" s="163"/>
      <c r="C82" s="163"/>
      <c r="D82" s="163"/>
      <c r="E82" s="163"/>
      <c r="F82" s="163"/>
    </row>
    <row r="83" spans="2:5" ht="15">
      <c r="B83" s="164"/>
      <c r="C83" s="164"/>
      <c r="D83" s="165"/>
      <c r="E83" s="166"/>
    </row>
    <row r="84" spans="2:5" ht="15">
      <c r="B84" s="164"/>
      <c r="C84" s="164"/>
      <c r="D84" s="165"/>
      <c r="E84" s="166"/>
    </row>
    <row r="85" spans="4:6" s="111" customFormat="1" ht="15">
      <c r="D85" s="168"/>
      <c r="E85" s="166"/>
      <c r="F85" s="166"/>
    </row>
    <row r="86" ht="12.75">
      <c r="D86" s="169"/>
    </row>
    <row r="87" ht="12.75">
      <c r="D87" s="169"/>
    </row>
    <row r="88" ht="12.75">
      <c r="D88" s="169"/>
    </row>
    <row r="89" ht="12.75">
      <c r="D89" s="169"/>
    </row>
    <row r="90" ht="12.75">
      <c r="D90" s="169"/>
    </row>
    <row r="91" ht="12.75">
      <c r="D91" s="169"/>
    </row>
    <row r="92" ht="12.75">
      <c r="D92" s="169"/>
    </row>
    <row r="93" ht="12.75">
      <c r="D93" s="169"/>
    </row>
    <row r="94" ht="12.75">
      <c r="D94" s="169"/>
    </row>
    <row r="95" ht="12.75">
      <c r="D95" s="169"/>
    </row>
    <row r="96" ht="12.75">
      <c r="D96" s="169"/>
    </row>
    <row r="97" ht="12.75">
      <c r="D97" s="169"/>
    </row>
    <row r="98" ht="12.75">
      <c r="D98" s="169"/>
    </row>
    <row r="99" ht="12.75">
      <c r="D99" s="169"/>
    </row>
    <row r="100" ht="12.75">
      <c r="D100" s="169"/>
    </row>
    <row r="101" ht="12.75">
      <c r="D101" s="169"/>
    </row>
    <row r="102" ht="12.75">
      <c r="D102" s="169"/>
    </row>
    <row r="103" ht="12.75">
      <c r="D103" s="169"/>
    </row>
    <row r="104" ht="12.75">
      <c r="D104" s="169"/>
    </row>
    <row r="105" ht="12.75">
      <c r="D105" s="169"/>
    </row>
    <row r="106" ht="12.75">
      <c r="D106" s="169"/>
    </row>
    <row r="107" ht="12.75">
      <c r="D107" s="169"/>
    </row>
    <row r="108" ht="12.75">
      <c r="D108" s="169"/>
    </row>
    <row r="109" ht="12.75">
      <c r="D109" s="169"/>
    </row>
  </sheetData>
  <sheetProtection/>
  <mergeCells count="2">
    <mergeCell ref="A1:F1"/>
    <mergeCell ref="D8:F8"/>
  </mergeCells>
  <printOptions/>
  <pageMargins left="0.6" right="0.49" top="0.65" bottom="0.55" header="0.43" footer="0.27"/>
  <pageSetup firstPageNumber="5" useFirstPageNumber="1" horizontalDpi="600" verticalDpi="600" orientation="portrait" paperSize="9" scale="90" r:id="rId2"/>
  <headerFooter alignWithMargins="0">
    <oddHeader>&amp;R&amp;"Arial,Bold"
</oddHeader>
    <oddFooter>&amp;C&amp;"Times New Roman,Regular"&amp;12&amp;P</oddFooter>
  </headerFooter>
  <rowBreaks count="1" manualBreakCount="1">
    <brk id="54" max="5" man="1"/>
  </rowBreaks>
  <drawing r:id="rId1"/>
</worksheet>
</file>

<file path=xl/worksheets/sheet5.xml><?xml version="1.0" encoding="utf-8"?>
<worksheet xmlns="http://schemas.openxmlformats.org/spreadsheetml/2006/main" xmlns:r="http://schemas.openxmlformats.org/officeDocument/2006/relationships">
  <dimension ref="A1:L199"/>
  <sheetViews>
    <sheetView showGridLines="0" view="pageBreakPreview" zoomScaleNormal="75" zoomScaleSheetLayoutView="100" zoomScalePageLayoutView="0" workbookViewId="0" topLeftCell="A151">
      <selection activeCell="K116" sqref="K116"/>
    </sheetView>
  </sheetViews>
  <sheetFormatPr defaultColWidth="9.140625" defaultRowHeight="12.75"/>
  <cols>
    <col min="1" max="1" width="7.00390625" style="115" customWidth="1"/>
    <col min="2" max="2" width="27.28125" style="115" customWidth="1"/>
    <col min="3" max="3" width="13.421875" style="115" customWidth="1"/>
    <col min="4" max="4" width="14.140625" style="115" customWidth="1"/>
    <col min="5" max="5" width="12.28125" style="115" customWidth="1"/>
    <col min="6" max="6" width="2.00390625" style="115" customWidth="1"/>
    <col min="7" max="7" width="11.8515625" style="115" customWidth="1"/>
    <col min="8" max="8" width="12.8515625" style="115" customWidth="1"/>
    <col min="9" max="9" width="11.28125" style="115" customWidth="1"/>
    <col min="10" max="10" width="11.421875" style="115" customWidth="1"/>
    <col min="11" max="16384" width="9.140625" style="115" customWidth="1"/>
  </cols>
  <sheetData>
    <row r="1" ht="15.75">
      <c r="A1" s="184" t="s">
        <v>251</v>
      </c>
    </row>
    <row r="2" spans="1:9" ht="15.75">
      <c r="A2" s="207" t="s">
        <v>325</v>
      </c>
      <c r="B2" s="171"/>
      <c r="C2" s="171"/>
      <c r="D2" s="171"/>
      <c r="E2" s="171"/>
      <c r="F2" s="171"/>
      <c r="G2" s="171"/>
      <c r="H2" s="171"/>
      <c r="I2" s="171"/>
    </row>
    <row r="4" spans="1:2" ht="15.75">
      <c r="A4" s="184" t="s">
        <v>242</v>
      </c>
      <c r="B4" s="113"/>
    </row>
    <row r="5" spans="1:2" ht="15.75">
      <c r="A5" s="113"/>
      <c r="B5" s="113"/>
    </row>
    <row r="6" spans="1:2" ht="15.75">
      <c r="A6" s="184" t="s">
        <v>262</v>
      </c>
      <c r="B6" s="113"/>
    </row>
    <row r="8" spans="1:2" ht="15.75">
      <c r="A8" s="251" t="s">
        <v>204</v>
      </c>
      <c r="B8" s="184" t="s">
        <v>57</v>
      </c>
    </row>
    <row r="9" spans="1:2" ht="15.75">
      <c r="A9" s="251"/>
      <c r="B9" s="184"/>
    </row>
    <row r="10" spans="1:2" ht="15.75">
      <c r="A10" s="251"/>
      <c r="B10" s="184"/>
    </row>
    <row r="11" spans="1:2" ht="15.75">
      <c r="A11" s="251"/>
      <c r="B11" s="184"/>
    </row>
    <row r="12" spans="1:2" ht="15.75">
      <c r="A12" s="251"/>
      <c r="B12" s="184"/>
    </row>
    <row r="15" ht="15.75">
      <c r="L15" s="173"/>
    </row>
    <row r="16" ht="15.75">
      <c r="L16" s="173"/>
    </row>
    <row r="17" ht="15.75">
      <c r="L17" s="173"/>
    </row>
    <row r="18" ht="15.75">
      <c r="L18" s="173"/>
    </row>
    <row r="19" ht="15.75">
      <c r="L19" s="173"/>
    </row>
    <row r="20" ht="12.75" customHeight="1"/>
    <row r="21" spans="1:2" ht="15.75">
      <c r="A21" s="251" t="s">
        <v>205</v>
      </c>
      <c r="B21" s="184" t="s">
        <v>196</v>
      </c>
    </row>
    <row r="22" ht="15.75">
      <c r="A22" s="173"/>
    </row>
    <row r="23" ht="15.75">
      <c r="A23" s="173"/>
    </row>
    <row r="24" ht="15.75">
      <c r="A24" s="173"/>
    </row>
    <row r="25" ht="15.75">
      <c r="A25" s="173"/>
    </row>
    <row r="26" spans="1:2" ht="15.75">
      <c r="A26" s="251" t="s">
        <v>206</v>
      </c>
      <c r="B26" s="184" t="s">
        <v>197</v>
      </c>
    </row>
    <row r="27" ht="15.75">
      <c r="A27" s="173"/>
    </row>
    <row r="28" ht="15.75">
      <c r="A28" s="173"/>
    </row>
    <row r="29" ht="15.75">
      <c r="A29" s="173"/>
    </row>
    <row r="30" ht="15.75">
      <c r="A30" s="173"/>
    </row>
    <row r="31" ht="15.75">
      <c r="A31" s="251" t="s">
        <v>207</v>
      </c>
    </row>
    <row r="32" ht="15.75">
      <c r="A32" s="173"/>
    </row>
    <row r="33" ht="15.75">
      <c r="A33" s="173"/>
    </row>
    <row r="34" ht="15.75">
      <c r="A34" s="173"/>
    </row>
    <row r="35" ht="10.5" customHeight="1">
      <c r="A35" s="173"/>
    </row>
    <row r="36" ht="15.75">
      <c r="A36" s="173"/>
    </row>
    <row r="37" ht="15.75">
      <c r="A37" s="173"/>
    </row>
    <row r="38" ht="15.75">
      <c r="A38" s="173"/>
    </row>
    <row r="39" ht="15.75">
      <c r="A39" s="173"/>
    </row>
    <row r="40" ht="15.75">
      <c r="A40" s="173"/>
    </row>
    <row r="41" ht="15.75">
      <c r="A41" s="173"/>
    </row>
    <row r="42" ht="15.75">
      <c r="A42" s="173"/>
    </row>
    <row r="43" ht="15.75">
      <c r="A43" s="173"/>
    </row>
    <row r="44" ht="15.75">
      <c r="A44" s="173"/>
    </row>
    <row r="45" ht="15.75">
      <c r="A45" s="173"/>
    </row>
    <row r="46" spans="1:2" ht="15.75">
      <c r="A46" s="251" t="s">
        <v>208</v>
      </c>
      <c r="B46" s="184" t="s">
        <v>61</v>
      </c>
    </row>
    <row r="47" ht="15.75">
      <c r="A47" s="173"/>
    </row>
    <row r="48" ht="15.75">
      <c r="A48" s="173"/>
    </row>
    <row r="49" ht="15.75">
      <c r="A49" s="173"/>
    </row>
    <row r="50" ht="15.75">
      <c r="A50" s="173"/>
    </row>
    <row r="51" ht="15.75">
      <c r="A51" s="173"/>
    </row>
    <row r="52" spans="1:4" ht="15.75">
      <c r="A52" s="252" t="s">
        <v>209</v>
      </c>
      <c r="B52" s="184" t="s">
        <v>116</v>
      </c>
      <c r="C52" s="190"/>
      <c r="D52" s="190"/>
    </row>
    <row r="53" ht="15.75">
      <c r="A53" s="173"/>
    </row>
    <row r="54" ht="15.75">
      <c r="A54" s="173"/>
    </row>
    <row r="55" ht="15.75">
      <c r="A55" s="173"/>
    </row>
    <row r="56" ht="12" customHeight="1">
      <c r="A56" s="173"/>
    </row>
    <row r="57" ht="16.5" customHeight="1">
      <c r="A57" s="173"/>
    </row>
    <row r="58" ht="15.75" customHeight="1">
      <c r="A58" s="173"/>
    </row>
    <row r="59" ht="15.75" customHeight="1">
      <c r="A59" s="173"/>
    </row>
    <row r="60" ht="15.75" customHeight="1">
      <c r="A60" s="173"/>
    </row>
    <row r="61" ht="15.75" customHeight="1">
      <c r="A61" s="173"/>
    </row>
    <row r="62" ht="15.75" customHeight="1">
      <c r="A62" s="173"/>
    </row>
    <row r="63" spans="1:2" ht="15.75">
      <c r="A63" s="251" t="s">
        <v>210</v>
      </c>
      <c r="B63" s="184" t="s">
        <v>117</v>
      </c>
    </row>
    <row r="64" ht="15.75">
      <c r="A64" s="173"/>
    </row>
    <row r="65" ht="15.75">
      <c r="A65" s="173"/>
    </row>
    <row r="66" spans="1:5" ht="15.75">
      <c r="A66" s="173"/>
      <c r="E66" s="306"/>
    </row>
    <row r="67" spans="1:2" ht="15.75">
      <c r="A67" s="252" t="s">
        <v>212</v>
      </c>
      <c r="B67" s="184" t="s">
        <v>118</v>
      </c>
    </row>
    <row r="68" ht="10.5" customHeight="1">
      <c r="A68" s="173"/>
    </row>
    <row r="69" spans="1:2" ht="15.75">
      <c r="A69" s="173"/>
      <c r="B69" s="190" t="s">
        <v>326</v>
      </c>
    </row>
    <row r="70" spans="1:9" ht="15.75">
      <c r="A70" s="173"/>
      <c r="E70" s="117"/>
      <c r="F70" s="117"/>
      <c r="G70" s="117"/>
      <c r="H70" s="117"/>
      <c r="I70" s="117"/>
    </row>
    <row r="71" spans="1:9" ht="15.75">
      <c r="A71" s="173"/>
      <c r="B71" s="190"/>
      <c r="C71" s="410" t="s">
        <v>120</v>
      </c>
      <c r="D71" s="410"/>
      <c r="E71" s="410"/>
      <c r="F71" s="185"/>
      <c r="G71" s="410" t="s">
        <v>249</v>
      </c>
      <c r="H71" s="410"/>
      <c r="I71" s="410"/>
    </row>
    <row r="72" spans="1:9" ht="15.75">
      <c r="A72" s="173"/>
      <c r="B72" s="184"/>
      <c r="C72" s="298" t="s">
        <v>22</v>
      </c>
      <c r="D72" s="298" t="s">
        <v>24</v>
      </c>
      <c r="E72" s="298"/>
      <c r="F72" s="185"/>
      <c r="G72" s="298" t="s">
        <v>22</v>
      </c>
      <c r="H72" s="298" t="s">
        <v>24</v>
      </c>
      <c r="I72" s="298"/>
    </row>
    <row r="73" spans="1:9" ht="15.75">
      <c r="A73" s="173"/>
      <c r="B73" s="184"/>
      <c r="C73" s="299" t="s">
        <v>23</v>
      </c>
      <c r="D73" s="299" t="s">
        <v>23</v>
      </c>
      <c r="E73" s="299" t="s">
        <v>54</v>
      </c>
      <c r="F73" s="185"/>
      <c r="G73" s="299" t="s">
        <v>23</v>
      </c>
      <c r="H73" s="299" t="s">
        <v>23</v>
      </c>
      <c r="I73" s="299" t="s">
        <v>54</v>
      </c>
    </row>
    <row r="74" spans="1:9" ht="15.75">
      <c r="A74" s="173"/>
      <c r="B74" s="184"/>
      <c r="C74" s="287" t="s">
        <v>49</v>
      </c>
      <c r="D74" s="287" t="s">
        <v>49</v>
      </c>
      <c r="E74" s="287" t="s">
        <v>49</v>
      </c>
      <c r="F74" s="227"/>
      <c r="G74" s="287" t="s">
        <v>49</v>
      </c>
      <c r="H74" s="287" t="s">
        <v>49</v>
      </c>
      <c r="I74" s="287" t="s">
        <v>49</v>
      </c>
    </row>
    <row r="75" spans="1:7" ht="12.75" customHeight="1">
      <c r="A75" s="173"/>
      <c r="B75" s="184" t="s">
        <v>244</v>
      </c>
      <c r="C75" s="262"/>
      <c r="D75" s="262"/>
      <c r="E75" s="262"/>
      <c r="F75" s="262"/>
      <c r="G75" s="262"/>
    </row>
    <row r="76" spans="1:9" ht="15.75">
      <c r="A76" s="173"/>
      <c r="B76" s="217" t="s">
        <v>245</v>
      </c>
      <c r="C76" s="371">
        <v>122552</v>
      </c>
      <c r="D76" s="372">
        <v>0</v>
      </c>
      <c r="E76" s="373">
        <f aca="true" t="shared" si="0" ref="E76:E81">+C76+D76</f>
        <v>122552</v>
      </c>
      <c r="F76" s="372"/>
      <c r="G76" s="371">
        <v>-13028</v>
      </c>
      <c r="H76" s="372">
        <v>0</v>
      </c>
      <c r="I76" s="374">
        <f aca="true" t="shared" si="1" ref="I76:I81">+G76+H76</f>
        <v>-13028</v>
      </c>
    </row>
    <row r="77" spans="1:9" ht="15.75">
      <c r="A77" s="173"/>
      <c r="B77" s="217" t="s">
        <v>198</v>
      </c>
      <c r="C77" s="371">
        <f>259002+1319</f>
        <v>260321</v>
      </c>
      <c r="D77" s="372">
        <v>0</v>
      </c>
      <c r="E77" s="373">
        <f t="shared" si="0"/>
        <v>260321</v>
      </c>
      <c r="F77" s="372"/>
      <c r="G77" s="371">
        <v>12671</v>
      </c>
      <c r="H77" s="372">
        <v>0</v>
      </c>
      <c r="I77" s="374">
        <f t="shared" si="1"/>
        <v>12671</v>
      </c>
    </row>
    <row r="78" spans="1:9" ht="15.75">
      <c r="A78" s="173"/>
      <c r="B78" s="217" t="s">
        <v>246</v>
      </c>
      <c r="C78" s="371">
        <v>0</v>
      </c>
      <c r="D78" s="372">
        <v>80692</v>
      </c>
      <c r="E78" s="373">
        <f t="shared" si="0"/>
        <v>80692</v>
      </c>
      <c r="F78" s="372"/>
      <c r="G78" s="371">
        <v>0</v>
      </c>
      <c r="H78" s="375">
        <v>27315</v>
      </c>
      <c r="I78" s="374">
        <f t="shared" si="1"/>
        <v>27315</v>
      </c>
    </row>
    <row r="79" spans="1:9" ht="15" customHeight="1">
      <c r="A79" s="173"/>
      <c r="B79" s="217" t="s">
        <v>247</v>
      </c>
      <c r="C79" s="371">
        <v>52644</v>
      </c>
      <c r="D79" s="372">
        <v>0</v>
      </c>
      <c r="E79" s="373">
        <f t="shared" si="0"/>
        <v>52644</v>
      </c>
      <c r="F79" s="372"/>
      <c r="G79" s="371">
        <v>8049</v>
      </c>
      <c r="H79" s="372">
        <v>0</v>
      </c>
      <c r="I79" s="374">
        <f t="shared" si="1"/>
        <v>8049</v>
      </c>
    </row>
    <row r="80" spans="1:9" ht="15" customHeight="1">
      <c r="A80" s="173"/>
      <c r="B80" s="217" t="s">
        <v>273</v>
      </c>
      <c r="C80" s="371">
        <v>0</v>
      </c>
      <c r="D80" s="372">
        <v>0</v>
      </c>
      <c r="E80" s="372">
        <v>0</v>
      </c>
      <c r="F80" s="372"/>
      <c r="G80" s="371">
        <v>2613</v>
      </c>
      <c r="H80" s="372">
        <v>0</v>
      </c>
      <c r="I80" s="374">
        <f t="shared" si="1"/>
        <v>2613</v>
      </c>
    </row>
    <row r="81" spans="1:9" ht="15.75">
      <c r="A81" s="173"/>
      <c r="B81" s="217" t="s">
        <v>52</v>
      </c>
      <c r="C81" s="371">
        <v>492</v>
      </c>
      <c r="D81" s="372">
        <v>0</v>
      </c>
      <c r="E81" s="373">
        <f t="shared" si="0"/>
        <v>492</v>
      </c>
      <c r="F81" s="372"/>
      <c r="G81" s="371">
        <v>-10351</v>
      </c>
      <c r="H81" s="372">
        <v>-954</v>
      </c>
      <c r="I81" s="376">
        <f t="shared" si="1"/>
        <v>-11305</v>
      </c>
    </row>
    <row r="82" spans="1:9" ht="8.25" customHeight="1">
      <c r="A82" s="173"/>
      <c r="B82" s="217"/>
      <c r="C82" s="377"/>
      <c r="D82" s="378"/>
      <c r="E82" s="378"/>
      <c r="F82" s="372"/>
      <c r="G82" s="377"/>
      <c r="H82" s="378"/>
      <c r="I82" s="379"/>
    </row>
    <row r="83" spans="1:9" ht="14.25" customHeight="1">
      <c r="A83" s="173"/>
      <c r="B83" s="217" t="s">
        <v>248</v>
      </c>
      <c r="C83" s="371">
        <f>SUM(C76:C82)</f>
        <v>436009</v>
      </c>
      <c r="D83" s="371">
        <f>SUM(D76:D82)</f>
        <v>80692</v>
      </c>
      <c r="E83" s="371">
        <f>SUM(E76:E82)</f>
        <v>516701</v>
      </c>
      <c r="F83" s="372"/>
      <c r="G83" s="371">
        <f>SUM(G76:G82)</f>
        <v>-46</v>
      </c>
      <c r="H83" s="371">
        <f>SUM(H76:H82)</f>
        <v>26361</v>
      </c>
      <c r="I83" s="371">
        <f>SUM(I76:I82)</f>
        <v>26315</v>
      </c>
    </row>
    <row r="84" spans="1:9" ht="6.75" customHeight="1">
      <c r="A84" s="173"/>
      <c r="B84" s="217"/>
      <c r="C84" s="371"/>
      <c r="D84" s="371"/>
      <c r="E84" s="371"/>
      <c r="F84" s="372"/>
      <c r="G84" s="371"/>
      <c r="H84" s="371"/>
      <c r="I84" s="371"/>
    </row>
    <row r="85" spans="1:9" ht="15.75">
      <c r="A85" s="173"/>
      <c r="B85" s="254" t="s">
        <v>199</v>
      </c>
      <c r="C85" s="371"/>
      <c r="D85" s="371"/>
      <c r="E85" s="371"/>
      <c r="F85" s="380"/>
      <c r="G85" s="371">
        <v>-50890</v>
      </c>
      <c r="H85" s="371">
        <v>0</v>
      </c>
      <c r="I85" s="371">
        <f>+G85+H85</f>
        <v>-50890</v>
      </c>
    </row>
    <row r="86" spans="1:9" ht="15.75">
      <c r="A86" s="173"/>
      <c r="B86" s="254" t="s">
        <v>137</v>
      </c>
      <c r="C86" s="371"/>
      <c r="D86" s="371"/>
      <c r="E86" s="371"/>
      <c r="F86" s="380"/>
      <c r="G86" s="371"/>
      <c r="H86" s="371"/>
      <c r="I86" s="371"/>
    </row>
    <row r="87" spans="1:9" ht="15.75">
      <c r="A87" s="173"/>
      <c r="B87" s="255" t="s">
        <v>250</v>
      </c>
      <c r="C87" s="371"/>
      <c r="D87" s="371"/>
      <c r="E87" s="371"/>
      <c r="F87" s="381"/>
      <c r="G87" s="371">
        <f>-64038+9127</f>
        <v>-54911</v>
      </c>
      <c r="H87" s="371">
        <v>11700</v>
      </c>
      <c r="I87" s="371">
        <f>+G87+H87</f>
        <v>-43211</v>
      </c>
    </row>
    <row r="88" spans="1:9" ht="15.75">
      <c r="A88" s="173"/>
      <c r="B88" s="217"/>
      <c r="C88" s="371"/>
      <c r="D88" s="371"/>
      <c r="E88" s="371"/>
      <c r="F88" s="372"/>
      <c r="G88" s="377"/>
      <c r="H88" s="377"/>
      <c r="I88" s="377"/>
    </row>
    <row r="89" spans="1:9" ht="16.5" thickBot="1">
      <c r="A89" s="173"/>
      <c r="B89" s="217"/>
      <c r="C89" s="382">
        <f>SUM(C83:C88)</f>
        <v>436009</v>
      </c>
      <c r="D89" s="382">
        <f>SUM(D83:D88)</f>
        <v>80692</v>
      </c>
      <c r="E89" s="382">
        <f>SUM(E83:E88)</f>
        <v>516701</v>
      </c>
      <c r="F89" s="373"/>
      <c r="G89" s="383">
        <f>SUM(G83:G88)</f>
        <v>-105847</v>
      </c>
      <c r="H89" s="383">
        <f>SUM(H83:H88)</f>
        <v>38061</v>
      </c>
      <c r="I89" s="383">
        <f>SUM(I83:I88)</f>
        <v>-67786</v>
      </c>
    </row>
    <row r="90" spans="1:10" ht="16.5" thickTop="1">
      <c r="A90" s="173"/>
      <c r="B90" s="129"/>
      <c r="C90" s="309"/>
      <c r="D90" s="308"/>
      <c r="E90" s="307"/>
      <c r="F90" s="307"/>
      <c r="G90" s="307"/>
      <c r="H90" s="307"/>
      <c r="I90" s="307"/>
      <c r="J90" s="262"/>
    </row>
    <row r="91" spans="1:9" ht="15.75">
      <c r="A91" s="173"/>
      <c r="E91" s="162"/>
      <c r="F91" s="162"/>
      <c r="G91" s="162"/>
      <c r="H91" s="162"/>
      <c r="I91" s="162"/>
    </row>
    <row r="92" spans="1:2" ht="15.75">
      <c r="A92" s="251" t="s">
        <v>211</v>
      </c>
      <c r="B92" s="184" t="s">
        <v>121</v>
      </c>
    </row>
    <row r="93" ht="15.75">
      <c r="A93" s="173"/>
    </row>
    <row r="94" ht="15.75">
      <c r="A94" s="173"/>
    </row>
    <row r="95" ht="15.75">
      <c r="A95" s="173"/>
    </row>
    <row r="96" ht="15.75">
      <c r="A96" s="173"/>
    </row>
    <row r="97" ht="15.75">
      <c r="A97" s="173"/>
    </row>
    <row r="98" spans="1:2" ht="15.75">
      <c r="A98" s="251" t="s">
        <v>213</v>
      </c>
      <c r="B98" s="264" t="s">
        <v>200</v>
      </c>
    </row>
    <row r="99" ht="15.75">
      <c r="A99" s="173"/>
    </row>
    <row r="100" ht="15.75">
      <c r="A100" s="173"/>
    </row>
    <row r="101" ht="15.75">
      <c r="A101" s="173"/>
    </row>
    <row r="102" ht="15.75">
      <c r="A102" s="173"/>
    </row>
    <row r="103" ht="15.75">
      <c r="A103" s="173"/>
    </row>
    <row r="104" spans="1:2" ht="15.75">
      <c r="A104" s="251" t="s">
        <v>214</v>
      </c>
      <c r="B104" s="184" t="s">
        <v>122</v>
      </c>
    </row>
    <row r="105" ht="15.75">
      <c r="A105" s="173"/>
    </row>
    <row r="106" ht="15.75">
      <c r="A106" s="173"/>
    </row>
    <row r="107" ht="15.75">
      <c r="A107" s="173"/>
    </row>
    <row r="108" ht="15.75">
      <c r="A108" s="173"/>
    </row>
    <row r="109" ht="15.75">
      <c r="A109" s="173"/>
    </row>
    <row r="110" spans="1:2" ht="15.75">
      <c r="A110" s="251" t="s">
        <v>215</v>
      </c>
      <c r="B110" s="184" t="s">
        <v>123</v>
      </c>
    </row>
    <row r="111" spans="1:2" ht="15.75">
      <c r="A111" s="172"/>
      <c r="B111" s="113"/>
    </row>
    <row r="112" spans="1:2" ht="15.75">
      <c r="A112" s="173"/>
      <c r="B112" s="190" t="s">
        <v>59</v>
      </c>
    </row>
    <row r="113" spans="1:2" ht="15.75">
      <c r="A113" s="173"/>
      <c r="B113" s="190"/>
    </row>
    <row r="114" ht="15.75" customHeight="1">
      <c r="A114" s="173"/>
    </row>
    <row r="115" spans="1:2" ht="15" customHeight="1">
      <c r="A115" s="173"/>
      <c r="B115" s="190" t="s">
        <v>60</v>
      </c>
    </row>
    <row r="116" ht="15" customHeight="1">
      <c r="A116" s="173"/>
    </row>
    <row r="117" ht="15" customHeight="1">
      <c r="A117" s="173"/>
    </row>
    <row r="118" spans="1:2" ht="14.25" customHeight="1">
      <c r="A118" s="173"/>
      <c r="B118" s="190" t="s">
        <v>335</v>
      </c>
    </row>
    <row r="119" ht="14.25" customHeight="1">
      <c r="A119" s="173"/>
    </row>
    <row r="120" ht="14.25" customHeight="1">
      <c r="A120" s="173"/>
    </row>
    <row r="121" spans="1:2" ht="18" customHeight="1">
      <c r="A121" s="173"/>
      <c r="B121" s="262" t="s">
        <v>316</v>
      </c>
    </row>
    <row r="122" ht="9" customHeight="1">
      <c r="A122" s="173"/>
    </row>
    <row r="123" ht="9" customHeight="1">
      <c r="A123" s="173"/>
    </row>
    <row r="124" ht="9" customHeight="1">
      <c r="A124" s="173"/>
    </row>
    <row r="125" ht="9" customHeight="1">
      <c r="A125" s="173"/>
    </row>
    <row r="126" spans="1:2" ht="15.75">
      <c r="A126" s="173"/>
      <c r="B126" s="281" t="s">
        <v>327</v>
      </c>
    </row>
    <row r="127" spans="1:2" ht="15.75">
      <c r="A127" s="173"/>
      <c r="B127" s="281"/>
    </row>
    <row r="128" spans="1:2" ht="15.75">
      <c r="A128" s="173"/>
      <c r="B128" s="281"/>
    </row>
    <row r="129" ht="15.75">
      <c r="A129" s="173"/>
    </row>
    <row r="130" ht="15.75">
      <c r="A130" s="173"/>
    </row>
    <row r="131" ht="15.75">
      <c r="A131" s="173"/>
    </row>
    <row r="132" ht="9.75" customHeight="1">
      <c r="A132" s="173"/>
    </row>
    <row r="133" ht="9.75" customHeight="1">
      <c r="A133" s="173"/>
    </row>
    <row r="134" ht="9.75" customHeight="1">
      <c r="A134" s="173"/>
    </row>
    <row r="135" ht="9.75" customHeight="1">
      <c r="A135" s="173"/>
    </row>
    <row r="136" ht="15.75" customHeight="1">
      <c r="A136" s="173"/>
    </row>
    <row r="137" spans="1:8" ht="15.75" customHeight="1">
      <c r="A137" s="173"/>
      <c r="E137" s="186" t="s">
        <v>357</v>
      </c>
      <c r="H137" s="186" t="s">
        <v>357</v>
      </c>
    </row>
    <row r="138" spans="1:8" ht="15.75" customHeight="1">
      <c r="A138" s="173"/>
      <c r="E138" s="186" t="s">
        <v>288</v>
      </c>
      <c r="H138" s="186" t="s">
        <v>288</v>
      </c>
    </row>
    <row r="139" spans="1:8" ht="15.75" customHeight="1">
      <c r="A139" s="173"/>
      <c r="E139" s="186" t="s">
        <v>19</v>
      </c>
      <c r="H139" s="186" t="s">
        <v>6</v>
      </c>
    </row>
    <row r="140" spans="1:8" ht="15.75" customHeight="1">
      <c r="A140" s="173"/>
      <c r="E140" s="186" t="s">
        <v>32</v>
      </c>
      <c r="H140" s="186" t="s">
        <v>32</v>
      </c>
    </row>
    <row r="141" ht="15.75" customHeight="1">
      <c r="A141" s="173"/>
    </row>
    <row r="142" spans="1:8" ht="15.75" customHeight="1">
      <c r="A142" s="173"/>
      <c r="B142" s="190" t="s">
        <v>120</v>
      </c>
      <c r="C142" s="190"/>
      <c r="D142" s="190"/>
      <c r="E142" s="203">
        <v>80692</v>
      </c>
      <c r="F142" s="161"/>
      <c r="G142" s="161"/>
      <c r="H142" s="203">
        <v>112043</v>
      </c>
    </row>
    <row r="143" spans="1:8" ht="15.75" customHeight="1">
      <c r="A143" s="173"/>
      <c r="B143" s="190" t="s">
        <v>353</v>
      </c>
      <c r="C143" s="190"/>
      <c r="D143" s="190"/>
      <c r="E143" s="203">
        <v>10257</v>
      </c>
      <c r="F143" s="161"/>
      <c r="G143" s="161"/>
      <c r="H143" s="203">
        <v>9804</v>
      </c>
    </row>
    <row r="144" spans="1:8" ht="15.75" customHeight="1">
      <c r="A144" s="173"/>
      <c r="B144" s="190" t="s">
        <v>33</v>
      </c>
      <c r="C144" s="190"/>
      <c r="D144" s="190"/>
      <c r="E144" s="203">
        <v>-76760</v>
      </c>
      <c r="F144" s="161"/>
      <c r="G144" s="161"/>
      <c r="H144" s="203">
        <v>-114051</v>
      </c>
    </row>
    <row r="145" spans="1:8" ht="15.75">
      <c r="A145" s="173"/>
      <c r="B145" s="190" t="s">
        <v>34</v>
      </c>
      <c r="C145" s="190"/>
      <c r="D145" s="190"/>
      <c r="E145" s="384">
        <v>11700</v>
      </c>
      <c r="F145" s="161"/>
      <c r="G145" s="161"/>
      <c r="H145" s="384">
        <v>8291</v>
      </c>
    </row>
    <row r="146" spans="1:8" ht="15.75">
      <c r="A146" s="173"/>
      <c r="B146" s="190" t="s">
        <v>35</v>
      </c>
      <c r="C146" s="190"/>
      <c r="D146" s="190"/>
      <c r="E146" s="203">
        <f>SUM(E142:E145)</f>
        <v>25889</v>
      </c>
      <c r="F146" s="161"/>
      <c r="G146" s="161"/>
      <c r="H146" s="203">
        <f>SUM(H142:H145)</f>
        <v>16087</v>
      </c>
    </row>
    <row r="147" spans="1:8" ht="15.75">
      <c r="A147" s="173"/>
      <c r="B147" s="190" t="s">
        <v>45</v>
      </c>
      <c r="C147" s="190"/>
      <c r="D147" s="190"/>
      <c r="E147" s="384">
        <v>12172</v>
      </c>
      <c r="F147" s="161"/>
      <c r="G147" s="161"/>
      <c r="H147" s="384">
        <v>0</v>
      </c>
    </row>
    <row r="148" spans="1:8" ht="15.75">
      <c r="A148" s="173"/>
      <c r="B148" s="190"/>
      <c r="C148" s="190"/>
      <c r="D148" s="190"/>
      <c r="E148" s="203">
        <f>SUM(E146:E147)</f>
        <v>38061</v>
      </c>
      <c r="F148" s="161"/>
      <c r="G148" s="161"/>
      <c r="H148" s="203">
        <f>SUM(G146:H147)</f>
        <v>16087</v>
      </c>
    </row>
    <row r="149" spans="1:8" ht="15.75">
      <c r="A149" s="173"/>
      <c r="B149" s="190" t="s">
        <v>138</v>
      </c>
      <c r="C149" s="190"/>
      <c r="D149" s="190"/>
      <c r="E149" s="203">
        <v>-2225</v>
      </c>
      <c r="F149" s="161"/>
      <c r="G149" s="161"/>
      <c r="H149" s="203">
        <v>-1452</v>
      </c>
    </row>
    <row r="150" spans="1:8" ht="16.5" thickBot="1">
      <c r="A150" s="173"/>
      <c r="B150" s="190" t="s">
        <v>354</v>
      </c>
      <c r="E150" s="388">
        <f>E148+E149</f>
        <v>35836</v>
      </c>
      <c r="F150" s="161"/>
      <c r="G150" s="161"/>
      <c r="H150" s="385">
        <f>H148+H149</f>
        <v>14635</v>
      </c>
    </row>
    <row r="151" spans="1:8" ht="16.5" thickTop="1">
      <c r="A151" s="173"/>
      <c r="E151" s="161"/>
      <c r="F151" s="161"/>
      <c r="G151" s="161"/>
      <c r="H151" s="161"/>
    </row>
    <row r="152" ht="15.75">
      <c r="A152" s="173"/>
    </row>
    <row r="153" spans="1:2" ht="15.75">
      <c r="A153" s="251" t="s">
        <v>216</v>
      </c>
      <c r="B153" s="184" t="s">
        <v>201</v>
      </c>
    </row>
    <row r="154" ht="15.75">
      <c r="A154" s="173"/>
    </row>
    <row r="155" spans="1:2" ht="15.75">
      <c r="A155" s="173"/>
      <c r="B155" s="190" t="s">
        <v>59</v>
      </c>
    </row>
    <row r="156" ht="9" customHeight="1">
      <c r="A156" s="173"/>
    </row>
    <row r="157" spans="1:8" ht="15.75">
      <c r="A157" s="173"/>
      <c r="C157" s="190"/>
      <c r="D157" s="190"/>
      <c r="E157" s="190"/>
      <c r="F157" s="189"/>
      <c r="G157" s="224"/>
      <c r="H157" s="189" t="s">
        <v>26</v>
      </c>
    </row>
    <row r="158" spans="1:8" ht="15.75">
      <c r="A158" s="173"/>
      <c r="C158" s="190"/>
      <c r="D158" s="190"/>
      <c r="E158" s="190"/>
      <c r="F158" s="189"/>
      <c r="G158" s="224"/>
      <c r="H158" s="189" t="s">
        <v>27</v>
      </c>
    </row>
    <row r="159" spans="1:8" ht="15.75">
      <c r="A159" s="173"/>
      <c r="C159" s="190"/>
      <c r="D159" s="190"/>
      <c r="E159" s="190"/>
      <c r="F159" s="189"/>
      <c r="G159" s="211"/>
      <c r="H159" s="189" t="s">
        <v>49</v>
      </c>
    </row>
    <row r="160" spans="1:8" ht="15.75">
      <c r="A160" s="173"/>
      <c r="C160" s="190"/>
      <c r="D160" s="190"/>
      <c r="E160" s="190"/>
      <c r="F160" s="190"/>
      <c r="G160" s="217"/>
      <c r="H160" s="190"/>
    </row>
    <row r="161" spans="1:8" ht="15.75">
      <c r="A161" s="173"/>
      <c r="C161" s="190" t="s">
        <v>202</v>
      </c>
      <c r="D161" s="190"/>
      <c r="E161" s="190"/>
      <c r="F161" s="190"/>
      <c r="G161" s="217"/>
      <c r="H161" s="203">
        <v>4389</v>
      </c>
    </row>
    <row r="162" spans="1:8" ht="15.75">
      <c r="A162" s="173"/>
      <c r="C162" s="190" t="s">
        <v>203</v>
      </c>
      <c r="D162" s="190"/>
      <c r="E162" s="190"/>
      <c r="F162" s="190"/>
      <c r="G162" s="217"/>
      <c r="H162" s="203">
        <v>-3470</v>
      </c>
    </row>
    <row r="163" spans="1:8" ht="6.75" customHeight="1">
      <c r="A163" s="173"/>
      <c r="C163" s="190"/>
      <c r="D163" s="190"/>
      <c r="E163" s="190"/>
      <c r="F163" s="190"/>
      <c r="G163" s="217"/>
      <c r="H163" s="203"/>
    </row>
    <row r="164" spans="1:8" ht="16.5" thickBot="1">
      <c r="A164" s="173"/>
      <c r="C164" s="190"/>
      <c r="D164" s="190"/>
      <c r="E164" s="190"/>
      <c r="F164" s="217"/>
      <c r="G164" s="217"/>
      <c r="H164" s="385">
        <f>+H162+H161</f>
        <v>919</v>
      </c>
    </row>
    <row r="165" ht="16.5" thickTop="1">
      <c r="A165" s="173"/>
    </row>
    <row r="166" ht="15.75">
      <c r="A166" s="173"/>
    </row>
    <row r="167" spans="1:2" ht="15.75">
      <c r="A167" s="173"/>
      <c r="B167" s="190" t="s">
        <v>60</v>
      </c>
    </row>
    <row r="168" ht="15.75">
      <c r="A168" s="173"/>
    </row>
    <row r="169" ht="15.75">
      <c r="A169" s="173"/>
    </row>
    <row r="170" ht="15.75">
      <c r="A170" s="173"/>
    </row>
    <row r="171" ht="15.75">
      <c r="A171" s="173"/>
    </row>
    <row r="172" ht="15.75">
      <c r="A172" s="173"/>
    </row>
    <row r="173" ht="15.75">
      <c r="A173" s="173"/>
    </row>
    <row r="174" ht="15.75">
      <c r="A174" s="173"/>
    </row>
    <row r="175" ht="15.75">
      <c r="A175" s="173"/>
    </row>
    <row r="176" ht="15.75">
      <c r="A176" s="173"/>
    </row>
    <row r="177" ht="15.75">
      <c r="A177" s="173"/>
    </row>
    <row r="178" ht="15.75">
      <c r="A178" s="173"/>
    </row>
    <row r="179" ht="15.75">
      <c r="A179" s="173"/>
    </row>
    <row r="180" ht="15.75">
      <c r="A180" s="173"/>
    </row>
    <row r="181" ht="15.75">
      <c r="A181" s="173"/>
    </row>
    <row r="182" ht="15.75">
      <c r="A182" s="173"/>
    </row>
    <row r="183" ht="15.75">
      <c r="A183" s="173"/>
    </row>
    <row r="184" ht="15.75">
      <c r="A184" s="173"/>
    </row>
    <row r="185" ht="15.75">
      <c r="A185" s="173"/>
    </row>
    <row r="186" ht="15.75">
      <c r="A186" s="173"/>
    </row>
    <row r="187" ht="15.75">
      <c r="A187" s="173"/>
    </row>
    <row r="188" ht="15.75">
      <c r="A188" s="173"/>
    </row>
    <row r="189" ht="15.75">
      <c r="A189" s="173"/>
    </row>
    <row r="190" ht="15.75">
      <c r="A190" s="173"/>
    </row>
    <row r="191" ht="15.75">
      <c r="A191" s="173"/>
    </row>
    <row r="192" ht="15.75">
      <c r="A192" s="173"/>
    </row>
    <row r="193" ht="15.75">
      <c r="A193" s="173"/>
    </row>
    <row r="194" ht="15.75">
      <c r="A194" s="173"/>
    </row>
    <row r="195" ht="15.75">
      <c r="A195" s="173"/>
    </row>
    <row r="196" ht="15.75">
      <c r="A196" s="173"/>
    </row>
    <row r="197" ht="15.75">
      <c r="A197" s="173"/>
    </row>
    <row r="198" ht="15.75">
      <c r="A198" s="173"/>
    </row>
    <row r="199" ht="15.75">
      <c r="A199" s="173"/>
    </row>
  </sheetData>
  <sheetProtection/>
  <mergeCells count="2">
    <mergeCell ref="C71:E71"/>
    <mergeCell ref="G71:I71"/>
  </mergeCells>
  <printOptions/>
  <pageMargins left="0.75" right="0.24" top="0.4" bottom="0.3" header="0.43" footer="0.27"/>
  <pageSetup firstPageNumber="7" useFirstPageNumber="1" horizontalDpi="600" verticalDpi="600" orientation="portrait" paperSize="9" scale="80" r:id="rId2"/>
  <headerFooter alignWithMargins="0">
    <oddHeader>&amp;R&amp;"Arial,Bold"
</oddHeader>
    <oddFooter>&amp;C&amp;"Times New Roman,Regular"&amp;12&amp;P</oddFooter>
  </headerFooter>
  <rowBreaks count="2" manualBreakCount="2">
    <brk id="61" max="255" man="1"/>
    <brk id="108" max="255" man="1"/>
  </rowBreaks>
  <drawing r:id="rId1"/>
</worksheet>
</file>

<file path=xl/worksheets/sheet6.xml><?xml version="1.0" encoding="utf-8"?>
<worksheet xmlns="http://schemas.openxmlformats.org/spreadsheetml/2006/main" xmlns:r="http://schemas.openxmlformats.org/officeDocument/2006/relationships">
  <dimension ref="A1:K331"/>
  <sheetViews>
    <sheetView showGridLines="0" view="pageBreakPreview" zoomScaleNormal="75" zoomScaleSheetLayoutView="100" zoomScalePageLayoutView="0" workbookViewId="0" topLeftCell="A1">
      <selection activeCell="P15" sqref="P15"/>
    </sheetView>
  </sheetViews>
  <sheetFormatPr defaultColWidth="9.140625" defaultRowHeight="12.75"/>
  <cols>
    <col min="1" max="1" width="5.421875" style="115" customWidth="1"/>
    <col min="2" max="2" width="4.421875" style="115" customWidth="1"/>
    <col min="3" max="3" width="32.140625" style="115" customWidth="1"/>
    <col min="4" max="4" width="11.57421875" style="115" customWidth="1"/>
    <col min="5" max="5" width="14.28125" style="115" customWidth="1"/>
    <col min="6" max="6" width="1.421875" style="115" customWidth="1"/>
    <col min="7" max="7" width="13.140625" style="115" customWidth="1"/>
    <col min="8" max="8" width="3.57421875" style="115" customWidth="1"/>
    <col min="9" max="9" width="12.140625" style="115" customWidth="1"/>
    <col min="10" max="10" width="13.00390625" style="115" hidden="1" customWidth="1"/>
    <col min="11" max="11" width="1.421875" style="115" hidden="1" customWidth="1"/>
    <col min="12" max="16384" width="9.140625" style="115" customWidth="1"/>
  </cols>
  <sheetData>
    <row r="1" ht="15.75">
      <c r="A1" s="184"/>
    </row>
    <row r="2" spans="1:11" ht="15.75">
      <c r="A2" s="207" t="s">
        <v>325</v>
      </c>
      <c r="B2" s="171"/>
      <c r="C2" s="171"/>
      <c r="D2" s="171"/>
      <c r="E2" s="171"/>
      <c r="F2" s="171"/>
      <c r="G2" s="171"/>
      <c r="H2" s="171"/>
      <c r="I2" s="171"/>
      <c r="J2" s="171"/>
      <c r="K2" s="171"/>
    </row>
    <row r="3" ht="9" customHeight="1">
      <c r="B3" s="113"/>
    </row>
    <row r="4" spans="1:3" ht="15.75">
      <c r="A4" s="184" t="s">
        <v>243</v>
      </c>
      <c r="B4" s="184"/>
      <c r="C4" s="190"/>
    </row>
    <row r="5" spans="1:3" ht="11.25" customHeight="1">
      <c r="A5" s="184"/>
      <c r="B5" s="184"/>
      <c r="C5" s="190"/>
    </row>
    <row r="6" spans="1:3" ht="15.75">
      <c r="A6" s="227" t="s">
        <v>263</v>
      </c>
      <c r="B6" s="184"/>
      <c r="C6" s="190"/>
    </row>
    <row r="7" spans="1:3" ht="15.75">
      <c r="A7" s="227" t="s">
        <v>264</v>
      </c>
      <c r="B7" s="184"/>
      <c r="C7" s="190"/>
    </row>
    <row r="8" spans="1:3" ht="15.75">
      <c r="A8" s="190"/>
      <c r="B8" s="184"/>
      <c r="C8" s="190"/>
    </row>
    <row r="9" spans="1:3" s="176" customFormat="1" ht="15.75">
      <c r="A9" s="264" t="s">
        <v>124</v>
      </c>
      <c r="B9" s="264" t="s">
        <v>217</v>
      </c>
      <c r="C9" s="219"/>
    </row>
    <row r="10" spans="1:3" ht="15.75">
      <c r="A10" s="264"/>
      <c r="B10" s="264"/>
      <c r="C10" s="219"/>
    </row>
    <row r="11" spans="1:3" ht="15.75">
      <c r="A11" s="264"/>
      <c r="B11" s="264"/>
      <c r="C11" s="219"/>
    </row>
    <row r="12" spans="1:3" ht="15.75">
      <c r="A12" s="264"/>
      <c r="B12" s="264"/>
      <c r="C12" s="219"/>
    </row>
    <row r="13" spans="1:3" ht="15.75">
      <c r="A13" s="264"/>
      <c r="B13" s="264"/>
      <c r="C13" s="219"/>
    </row>
    <row r="14" spans="1:3" ht="15.75">
      <c r="A14" s="264"/>
      <c r="B14" s="264"/>
      <c r="C14" s="219"/>
    </row>
    <row r="15" spans="1:3" ht="15.75">
      <c r="A15" s="264"/>
      <c r="B15" s="264"/>
      <c r="C15" s="219"/>
    </row>
    <row r="16" spans="1:3" ht="15.75">
      <c r="A16" s="264"/>
      <c r="B16" s="264"/>
      <c r="C16" s="219"/>
    </row>
    <row r="17" spans="1:3" ht="15.75">
      <c r="A17" s="264"/>
      <c r="B17" s="264"/>
      <c r="C17" s="219"/>
    </row>
    <row r="18" spans="1:3" ht="15.75">
      <c r="A18" s="264"/>
      <c r="B18" s="264"/>
      <c r="C18" s="219"/>
    </row>
    <row r="19" spans="1:3" ht="15.75">
      <c r="A19" s="264"/>
      <c r="B19" s="264"/>
      <c r="C19" s="219"/>
    </row>
    <row r="20" spans="1:3" ht="15.75">
      <c r="A20" s="264"/>
      <c r="B20" s="264"/>
      <c r="C20" s="219"/>
    </row>
    <row r="21" spans="1:3" ht="15.75">
      <c r="A21" s="264"/>
      <c r="B21" s="264"/>
      <c r="C21" s="219"/>
    </row>
    <row r="22" spans="1:4" ht="15.75">
      <c r="A22" s="264" t="s">
        <v>125</v>
      </c>
      <c r="B22" s="264" t="s">
        <v>274</v>
      </c>
      <c r="C22" s="176"/>
      <c r="D22" s="176"/>
    </row>
    <row r="23" ht="15.75">
      <c r="A23" s="266"/>
    </row>
    <row r="24" ht="15.75">
      <c r="A24" s="113"/>
    </row>
    <row r="25" ht="15.75">
      <c r="A25" s="113"/>
    </row>
    <row r="26" ht="15.75">
      <c r="A26" s="113"/>
    </row>
    <row r="27" ht="15.75">
      <c r="A27" s="113"/>
    </row>
    <row r="28" ht="15.75">
      <c r="A28" s="113"/>
    </row>
    <row r="29" ht="15.75">
      <c r="A29" s="113"/>
    </row>
    <row r="30" spans="1:4" ht="15.75">
      <c r="A30" s="264" t="s">
        <v>126</v>
      </c>
      <c r="B30" s="264" t="s">
        <v>275</v>
      </c>
      <c r="C30" s="176"/>
      <c r="D30" s="176"/>
    </row>
    <row r="31" ht="15.75">
      <c r="A31" s="113"/>
    </row>
    <row r="32" ht="15.75">
      <c r="A32" s="113"/>
    </row>
    <row r="33" ht="15.75">
      <c r="A33" s="113"/>
    </row>
    <row r="34" ht="7.5" customHeight="1">
      <c r="A34" s="113"/>
    </row>
    <row r="35" ht="2.25" customHeight="1">
      <c r="A35" s="113"/>
    </row>
    <row r="36" spans="1:2" ht="15.75">
      <c r="A36" s="184" t="s">
        <v>127</v>
      </c>
      <c r="B36" s="184" t="s">
        <v>218</v>
      </c>
    </row>
    <row r="37" ht="15.75">
      <c r="A37" s="113"/>
    </row>
    <row r="38" ht="15.75">
      <c r="A38" s="113"/>
    </row>
    <row r="39" ht="15.75">
      <c r="A39" s="113"/>
    </row>
    <row r="40" spans="1:10" ht="15.75">
      <c r="A40" s="184" t="s">
        <v>128</v>
      </c>
      <c r="B40" s="184" t="s">
        <v>138</v>
      </c>
      <c r="C40" s="190"/>
      <c r="D40" s="190"/>
      <c r="E40" s="190"/>
      <c r="F40" s="190"/>
      <c r="G40" s="190"/>
      <c r="H40" s="190"/>
      <c r="I40" s="190"/>
      <c r="J40" s="190"/>
    </row>
    <row r="41" spans="1:10" ht="15.75">
      <c r="A41" s="184"/>
      <c r="B41" s="190"/>
      <c r="C41" s="227"/>
      <c r="D41" s="407" t="s">
        <v>5</v>
      </c>
      <c r="E41" s="407"/>
      <c r="F41" s="227"/>
      <c r="G41" s="407" t="s">
        <v>7</v>
      </c>
      <c r="H41" s="407"/>
      <c r="I41" s="407"/>
      <c r="J41" s="190"/>
    </row>
    <row r="42" spans="1:10" ht="15.75">
      <c r="A42" s="184"/>
      <c r="B42" s="190"/>
      <c r="C42" s="228"/>
      <c r="D42" s="226" t="s">
        <v>19</v>
      </c>
      <c r="E42" s="226" t="s">
        <v>6</v>
      </c>
      <c r="F42" s="186"/>
      <c r="G42" s="226" t="s">
        <v>19</v>
      </c>
      <c r="H42" s="186"/>
      <c r="I42" s="226" t="s">
        <v>6</v>
      </c>
      <c r="J42" s="190"/>
    </row>
    <row r="43" spans="1:10" ht="15.75">
      <c r="A43" s="184"/>
      <c r="B43" s="190"/>
      <c r="C43" s="228"/>
      <c r="D43" s="186" t="s">
        <v>49</v>
      </c>
      <c r="E43" s="186" t="s">
        <v>49</v>
      </c>
      <c r="F43" s="186"/>
      <c r="G43" s="186" t="s">
        <v>49</v>
      </c>
      <c r="H43" s="186"/>
      <c r="I43" s="186" t="s">
        <v>49</v>
      </c>
      <c r="J43" s="190"/>
    </row>
    <row r="44" spans="1:10" ht="8.25" customHeight="1">
      <c r="A44" s="184"/>
      <c r="B44" s="190"/>
      <c r="C44" s="190"/>
      <c r="D44" s="190"/>
      <c r="E44" s="190"/>
      <c r="F44" s="190"/>
      <c r="G44" s="190"/>
      <c r="H44" s="190"/>
      <c r="I44" s="190"/>
      <c r="J44" s="190"/>
    </row>
    <row r="45" spans="1:10" ht="15.75">
      <c r="A45" s="184"/>
      <c r="B45" s="190" t="s">
        <v>265</v>
      </c>
      <c r="C45" s="190"/>
      <c r="D45" s="190"/>
      <c r="E45" s="190"/>
      <c r="F45" s="190"/>
      <c r="G45" s="190"/>
      <c r="H45" s="190"/>
      <c r="I45" s="190"/>
      <c r="J45" s="190"/>
    </row>
    <row r="46" spans="1:10" ht="15.75">
      <c r="A46" s="184"/>
      <c r="B46" s="229" t="s">
        <v>267</v>
      </c>
      <c r="C46" s="190"/>
      <c r="D46" s="203">
        <v>1069</v>
      </c>
      <c r="E46" s="348">
        <v>705</v>
      </c>
      <c r="F46" s="203"/>
      <c r="G46" s="203">
        <v>2090</v>
      </c>
      <c r="H46" s="203"/>
      <c r="I46" s="348">
        <v>589</v>
      </c>
      <c r="J46" s="190"/>
    </row>
    <row r="47" spans="1:10" ht="15.75">
      <c r="A47" s="184"/>
      <c r="B47" s="229" t="s">
        <v>268</v>
      </c>
      <c r="C47" s="190"/>
      <c r="D47" s="332">
        <v>0</v>
      </c>
      <c r="E47" s="348">
        <v>-438</v>
      </c>
      <c r="F47" s="203"/>
      <c r="G47" s="332">
        <v>0</v>
      </c>
      <c r="H47" s="203"/>
      <c r="I47" s="348">
        <v>1270</v>
      </c>
      <c r="J47" s="190"/>
    </row>
    <row r="48" spans="1:10" ht="8.25" customHeight="1">
      <c r="A48" s="184"/>
      <c r="B48" s="190"/>
      <c r="C48" s="217"/>
      <c r="D48" s="384"/>
      <c r="E48" s="354"/>
      <c r="F48" s="203"/>
      <c r="G48" s="384"/>
      <c r="H48" s="384"/>
      <c r="I48" s="351"/>
      <c r="J48" s="190"/>
    </row>
    <row r="49" spans="1:10" ht="15.75">
      <c r="A49" s="184"/>
      <c r="B49" s="190"/>
      <c r="C49" s="190"/>
      <c r="D49" s="386">
        <f>+D47+D46</f>
        <v>1069</v>
      </c>
      <c r="E49" s="387">
        <f>+E47+E46</f>
        <v>267</v>
      </c>
      <c r="F49" s="203"/>
      <c r="G49" s="386">
        <f>+G47+G46</f>
        <v>2090</v>
      </c>
      <c r="H49" s="386"/>
      <c r="I49" s="387">
        <f>+I47+I46</f>
        <v>1859</v>
      </c>
      <c r="J49" s="190"/>
    </row>
    <row r="50" spans="1:10" ht="15.75">
      <c r="A50" s="184"/>
      <c r="B50" s="190" t="s">
        <v>266</v>
      </c>
      <c r="C50" s="190"/>
      <c r="D50" s="203"/>
      <c r="E50" s="348"/>
      <c r="F50" s="203"/>
      <c r="G50" s="203"/>
      <c r="H50" s="203"/>
      <c r="I50" s="348"/>
      <c r="J50" s="190"/>
    </row>
    <row r="51" spans="1:10" ht="15.75">
      <c r="A51" s="184"/>
      <c r="B51" s="229" t="s">
        <v>267</v>
      </c>
      <c r="C51" s="190"/>
      <c r="D51" s="203">
        <v>-558</v>
      </c>
      <c r="E51" s="348">
        <v>-655</v>
      </c>
      <c r="F51" s="203"/>
      <c r="G51" s="203">
        <v>-608</v>
      </c>
      <c r="H51" s="203"/>
      <c r="I51" s="348">
        <v>-1962</v>
      </c>
      <c r="J51" s="190"/>
    </row>
    <row r="52" spans="1:10" ht="15.75">
      <c r="A52" s="184"/>
      <c r="B52" s="229" t="s">
        <v>268</v>
      </c>
      <c r="C52" s="190"/>
      <c r="D52" s="203">
        <v>-12913</v>
      </c>
      <c r="E52" s="348">
        <v>-5048</v>
      </c>
      <c r="F52" s="203"/>
      <c r="G52" s="203">
        <v>-17848</v>
      </c>
      <c r="H52" s="203"/>
      <c r="I52" s="348">
        <v>-461</v>
      </c>
      <c r="J52" s="190"/>
    </row>
    <row r="53" spans="1:10" ht="6" customHeight="1">
      <c r="A53" s="184"/>
      <c r="B53" s="190"/>
      <c r="C53" s="190"/>
      <c r="D53" s="384"/>
      <c r="E53" s="354"/>
      <c r="F53" s="203"/>
      <c r="G53" s="384"/>
      <c r="H53" s="384"/>
      <c r="I53" s="351"/>
      <c r="J53" s="190"/>
    </row>
    <row r="54" spans="1:10" ht="15.75">
      <c r="A54" s="184"/>
      <c r="B54" s="190"/>
      <c r="C54" s="190"/>
      <c r="D54" s="386">
        <f>+D52+D51</f>
        <v>-13471</v>
      </c>
      <c r="E54" s="387">
        <f>+E52+E51</f>
        <v>-5703</v>
      </c>
      <c r="F54" s="203"/>
      <c r="G54" s="386">
        <f>+G52+G51</f>
        <v>-18456</v>
      </c>
      <c r="H54" s="386"/>
      <c r="I54" s="387">
        <f>+I52+I51</f>
        <v>-2423</v>
      </c>
      <c r="J54" s="190"/>
    </row>
    <row r="55" spans="1:10" ht="10.5" customHeight="1">
      <c r="A55" s="184"/>
      <c r="B55" s="190"/>
      <c r="C55" s="190"/>
      <c r="D55" s="203"/>
      <c r="E55" s="348"/>
      <c r="F55" s="203"/>
      <c r="G55" s="203"/>
      <c r="H55" s="203"/>
      <c r="I55" s="348"/>
      <c r="J55" s="190"/>
    </row>
    <row r="56" spans="1:10" ht="15.75">
      <c r="A56" s="184"/>
      <c r="B56" s="190" t="s">
        <v>29</v>
      </c>
      <c r="C56" s="190"/>
      <c r="D56" s="203"/>
      <c r="E56" s="348"/>
      <c r="F56" s="203"/>
      <c r="G56" s="203"/>
      <c r="H56" s="203"/>
      <c r="I56" s="348"/>
      <c r="J56" s="190"/>
    </row>
    <row r="57" spans="1:10" ht="15.75">
      <c r="A57" s="184"/>
      <c r="B57" s="190" t="s">
        <v>28</v>
      </c>
      <c r="C57" s="190"/>
      <c r="D57" s="203">
        <v>83</v>
      </c>
      <c r="E57" s="348">
        <v>-1494</v>
      </c>
      <c r="F57" s="203"/>
      <c r="G57" s="203">
        <v>373</v>
      </c>
      <c r="H57" s="203"/>
      <c r="I57" s="348">
        <v>-3305</v>
      </c>
      <c r="J57" s="190"/>
    </row>
    <row r="58" spans="1:10" ht="7.5" customHeight="1">
      <c r="A58" s="184"/>
      <c r="B58" s="190"/>
      <c r="C58" s="217"/>
      <c r="D58" s="384"/>
      <c r="E58" s="348"/>
      <c r="F58" s="203"/>
      <c r="G58" s="384"/>
      <c r="H58" s="384"/>
      <c r="I58" s="351"/>
      <c r="J58" s="190"/>
    </row>
    <row r="59" spans="1:10" ht="16.5" thickBot="1">
      <c r="A59" s="113"/>
      <c r="C59" s="129"/>
      <c r="D59" s="385">
        <f>+D57+D54+D49</f>
        <v>-12319</v>
      </c>
      <c r="E59" s="388">
        <f>+E57+E54+E49</f>
        <v>-6930</v>
      </c>
      <c r="F59" s="203"/>
      <c r="G59" s="385">
        <f>+G57+G54+G49</f>
        <v>-15993</v>
      </c>
      <c r="H59" s="385"/>
      <c r="I59" s="388">
        <f>+I57+I54+I49</f>
        <v>-3869</v>
      </c>
      <c r="J59" s="190"/>
    </row>
    <row r="60" ht="6" customHeight="1" thickTop="1">
      <c r="A60" s="113"/>
    </row>
    <row r="61" ht="15.75">
      <c r="A61" s="113"/>
    </row>
    <row r="62" spans="1:3" ht="15.75">
      <c r="A62" s="264" t="s">
        <v>129</v>
      </c>
      <c r="B62" s="264" t="s">
        <v>269</v>
      </c>
      <c r="C62" s="176"/>
    </row>
    <row r="63" ht="12" customHeight="1">
      <c r="A63" s="113"/>
    </row>
    <row r="64" ht="15.75">
      <c r="A64" s="113"/>
    </row>
    <row r="65" ht="15.75">
      <c r="A65" s="113"/>
    </row>
    <row r="66" ht="15.75">
      <c r="A66" s="113"/>
    </row>
    <row r="67" ht="15.75">
      <c r="A67" s="113"/>
    </row>
    <row r="68" spans="1:2" ht="15.75">
      <c r="A68" s="184" t="s">
        <v>130</v>
      </c>
      <c r="B68" s="184" t="s">
        <v>219</v>
      </c>
    </row>
    <row r="69" ht="15.75">
      <c r="A69" s="113"/>
    </row>
    <row r="70" spans="1:3" ht="15.75">
      <c r="A70" s="113"/>
      <c r="B70" s="190" t="s">
        <v>59</v>
      </c>
      <c r="C70" s="190" t="s">
        <v>282</v>
      </c>
    </row>
    <row r="71" spans="1:5" ht="15.75">
      <c r="A71" s="113"/>
      <c r="E71" s="129"/>
    </row>
    <row r="72" spans="1:9" ht="15.75">
      <c r="A72" s="113"/>
      <c r="D72" s="108"/>
      <c r="E72" s="256" t="s">
        <v>8</v>
      </c>
      <c r="F72" s="113"/>
      <c r="G72" s="177"/>
      <c r="H72" s="227"/>
      <c r="I72" s="186" t="s">
        <v>304</v>
      </c>
    </row>
    <row r="73" spans="1:9" ht="15.75">
      <c r="A73" s="113"/>
      <c r="D73" s="175"/>
      <c r="E73" s="256" t="s">
        <v>303</v>
      </c>
      <c r="F73" s="175"/>
      <c r="G73" s="177"/>
      <c r="H73" s="175"/>
      <c r="I73" s="186" t="s">
        <v>288</v>
      </c>
    </row>
    <row r="74" spans="1:9" ht="15.75">
      <c r="A74" s="113"/>
      <c r="D74" s="178"/>
      <c r="E74" s="257" t="s">
        <v>11</v>
      </c>
      <c r="F74" s="175"/>
      <c r="G74" s="179"/>
      <c r="H74" s="178"/>
      <c r="I74" s="226" t="s">
        <v>11</v>
      </c>
    </row>
    <row r="75" spans="1:9" ht="15.75">
      <c r="A75" s="113"/>
      <c r="D75" s="175"/>
      <c r="E75" s="186" t="s">
        <v>49</v>
      </c>
      <c r="F75" s="175"/>
      <c r="G75" s="177"/>
      <c r="H75" s="175"/>
      <c r="I75" s="186" t="s">
        <v>49</v>
      </c>
    </row>
    <row r="76" spans="1:9" ht="9.75" customHeight="1">
      <c r="A76" s="113"/>
      <c r="E76" s="217"/>
      <c r="F76" s="190"/>
      <c r="G76" s="217"/>
      <c r="H76" s="190"/>
      <c r="I76" s="190"/>
    </row>
    <row r="77" spans="1:9" ht="16.5" thickBot="1">
      <c r="A77" s="113"/>
      <c r="C77" s="190" t="s">
        <v>220</v>
      </c>
      <c r="D77" s="174"/>
      <c r="E77" s="389">
        <v>704</v>
      </c>
      <c r="F77" s="390"/>
      <c r="G77" s="391"/>
      <c r="H77" s="389"/>
      <c r="I77" s="389">
        <v>28534</v>
      </c>
    </row>
    <row r="78" spans="1:9" ht="11.25" customHeight="1" thickTop="1">
      <c r="A78" s="113"/>
      <c r="E78" s="352"/>
      <c r="F78" s="203"/>
      <c r="G78" s="352"/>
      <c r="H78" s="203"/>
      <c r="I78" s="203"/>
    </row>
    <row r="79" spans="1:9" ht="16.5" thickBot="1">
      <c r="A79" s="113"/>
      <c r="C79" s="190" t="s">
        <v>300</v>
      </c>
      <c r="D79" s="174"/>
      <c r="E79" s="389">
        <v>8426</v>
      </c>
      <c r="F79" s="390"/>
      <c r="G79" s="391"/>
      <c r="H79" s="389"/>
      <c r="I79" s="389">
        <v>22541</v>
      </c>
    </row>
    <row r="80" spans="1:9" ht="11.25" customHeight="1" thickTop="1">
      <c r="A80" s="113"/>
      <c r="E80" s="352"/>
      <c r="F80" s="203"/>
      <c r="G80" s="352"/>
      <c r="H80" s="203"/>
      <c r="I80" s="203"/>
    </row>
    <row r="81" spans="1:9" ht="16.5" thickBot="1">
      <c r="A81" s="113"/>
      <c r="C81" s="190" t="s">
        <v>336</v>
      </c>
      <c r="D81" s="174"/>
      <c r="E81" s="389">
        <v>-427</v>
      </c>
      <c r="F81" s="390"/>
      <c r="G81" s="391"/>
      <c r="H81" s="389"/>
      <c r="I81" s="392">
        <v>-9428</v>
      </c>
    </row>
    <row r="82" spans="1:9" ht="16.5" thickTop="1">
      <c r="A82" s="113"/>
      <c r="C82" s="190"/>
      <c r="D82" s="174"/>
      <c r="E82" s="212"/>
      <c r="F82" s="174"/>
      <c r="G82" s="180"/>
      <c r="H82" s="180"/>
      <c r="I82" s="212"/>
    </row>
    <row r="83" spans="1:9" ht="3" customHeight="1">
      <c r="A83" s="113"/>
      <c r="D83" s="174"/>
      <c r="E83" s="180"/>
      <c r="F83" s="174"/>
      <c r="G83" s="174"/>
      <c r="I83" s="190"/>
    </row>
    <row r="84" spans="1:2" ht="15.75">
      <c r="A84" s="113"/>
      <c r="B84" s="190" t="s">
        <v>60</v>
      </c>
    </row>
    <row r="85" ht="15.75">
      <c r="A85" s="113"/>
    </row>
    <row r="86" spans="1:6" ht="10.5" customHeight="1">
      <c r="A86" s="113"/>
      <c r="C86" s="190"/>
      <c r="D86" s="190"/>
      <c r="E86" s="190"/>
      <c r="F86" s="190"/>
    </row>
    <row r="87" spans="1:9" ht="15.75">
      <c r="A87" s="113"/>
      <c r="C87" s="190"/>
      <c r="D87" s="190"/>
      <c r="E87" s="186" t="s">
        <v>49</v>
      </c>
      <c r="F87" s="189"/>
      <c r="G87" s="174"/>
      <c r="H87" s="174"/>
      <c r="I87" s="174"/>
    </row>
    <row r="88" spans="1:9" ht="10.5" customHeight="1">
      <c r="A88" s="113"/>
      <c r="C88" s="190"/>
      <c r="D88" s="190"/>
      <c r="E88" s="120"/>
      <c r="F88" s="189"/>
      <c r="G88" s="140"/>
      <c r="H88" s="140"/>
      <c r="I88" s="140"/>
    </row>
    <row r="89" spans="1:9" ht="16.5" thickBot="1">
      <c r="A89" s="113"/>
      <c r="C89" s="190" t="s">
        <v>221</v>
      </c>
      <c r="D89" s="190"/>
      <c r="E89" s="393">
        <v>39383</v>
      </c>
      <c r="F89" s="190"/>
      <c r="G89" s="174"/>
      <c r="H89" s="174"/>
      <c r="I89" s="174"/>
    </row>
    <row r="90" spans="1:6" ht="12.75" customHeight="1" thickTop="1">
      <c r="A90" s="113"/>
      <c r="C90" s="190"/>
      <c r="D90" s="190"/>
      <c r="E90" s="203"/>
      <c r="F90" s="190"/>
    </row>
    <row r="91" spans="1:9" ht="16.5" thickBot="1">
      <c r="A91" s="113"/>
      <c r="C91" s="190" t="s">
        <v>222</v>
      </c>
      <c r="D91" s="190"/>
      <c r="E91" s="393">
        <v>22475</v>
      </c>
      <c r="F91" s="190"/>
      <c r="G91" s="174"/>
      <c r="H91" s="174"/>
      <c r="I91" s="174"/>
    </row>
    <row r="92" spans="1:5" ht="16.5" thickTop="1">
      <c r="A92" s="113"/>
      <c r="E92" s="190"/>
    </row>
    <row r="93" ht="15.75">
      <c r="A93" s="113"/>
    </row>
    <row r="94" spans="1:3" ht="15.75">
      <c r="A94" s="264" t="s">
        <v>131</v>
      </c>
      <c r="B94" s="264" t="s">
        <v>223</v>
      </c>
      <c r="C94" s="176"/>
    </row>
    <row r="95" ht="15.75">
      <c r="A95" s="113"/>
    </row>
    <row r="96" spans="1:2" ht="15.75">
      <c r="A96" s="113"/>
      <c r="B96" s="184" t="s">
        <v>59</v>
      </c>
    </row>
    <row r="97" ht="7.5" customHeight="1">
      <c r="A97" s="113"/>
    </row>
    <row r="98" ht="15.75">
      <c r="A98" s="113"/>
    </row>
    <row r="99" ht="15.75">
      <c r="A99" s="113"/>
    </row>
    <row r="100" ht="15.75">
      <c r="A100" s="113"/>
    </row>
    <row r="101" ht="15.75">
      <c r="A101" s="113"/>
    </row>
    <row r="102" ht="15.75">
      <c r="A102" s="113"/>
    </row>
    <row r="103" ht="15.75">
      <c r="A103" s="113"/>
    </row>
    <row r="104" ht="15.75">
      <c r="A104" s="113"/>
    </row>
    <row r="105" ht="15.75">
      <c r="A105" s="113"/>
    </row>
    <row r="106" ht="15.75">
      <c r="A106" s="113"/>
    </row>
    <row r="107" ht="15.75">
      <c r="A107" s="113"/>
    </row>
    <row r="108" ht="15.75">
      <c r="A108" s="113"/>
    </row>
    <row r="109" ht="15.75">
      <c r="A109" s="113"/>
    </row>
    <row r="110" ht="15.75">
      <c r="A110" s="113"/>
    </row>
    <row r="111" ht="5.25" customHeight="1">
      <c r="A111" s="113"/>
    </row>
    <row r="112" ht="15.75">
      <c r="A112" s="113"/>
    </row>
    <row r="113" spans="1:3" ht="15.75">
      <c r="A113" s="113"/>
      <c r="B113" s="288" t="s">
        <v>60</v>
      </c>
      <c r="C113" s="190"/>
    </row>
    <row r="114" ht="15.75">
      <c r="A114" s="113"/>
    </row>
    <row r="115" ht="15.75">
      <c r="A115" s="113"/>
    </row>
    <row r="116" ht="15.75">
      <c r="A116" s="113"/>
    </row>
    <row r="117" ht="15.75">
      <c r="A117" s="113"/>
    </row>
    <row r="118" ht="15.75" customHeight="1">
      <c r="A118" s="113"/>
    </row>
    <row r="119" spans="1:3" ht="15.75">
      <c r="A119" s="113"/>
      <c r="C119" s="190"/>
    </row>
    <row r="120" ht="15.75">
      <c r="A120" s="113"/>
    </row>
    <row r="121" ht="15.75">
      <c r="A121" s="113"/>
    </row>
    <row r="122" ht="15.75">
      <c r="A122" s="113"/>
    </row>
    <row r="123" ht="15.75">
      <c r="A123" s="113"/>
    </row>
    <row r="124" ht="15.75">
      <c r="A124" s="113"/>
    </row>
    <row r="125" ht="15.75">
      <c r="A125" s="113"/>
    </row>
    <row r="126" ht="15.75">
      <c r="A126" s="113"/>
    </row>
    <row r="128" spans="1:3" ht="21" customHeight="1">
      <c r="A128" s="264" t="s">
        <v>131</v>
      </c>
      <c r="B128" s="264" t="s">
        <v>328</v>
      </c>
      <c r="C128" s="97"/>
    </row>
    <row r="130" ht="12" customHeight="1">
      <c r="B130" s="288"/>
    </row>
    <row r="131" ht="15.75">
      <c r="A131" s="113"/>
    </row>
    <row r="132" ht="15.75">
      <c r="A132" s="113"/>
    </row>
    <row r="133" ht="15.75">
      <c r="A133" s="113"/>
    </row>
    <row r="134" spans="1:3" ht="3.75" customHeight="1">
      <c r="A134" s="113"/>
      <c r="B134" s="190"/>
      <c r="C134" s="184"/>
    </row>
    <row r="135" ht="3" customHeight="1">
      <c r="A135" s="113"/>
    </row>
    <row r="136" ht="15.75">
      <c r="A136" s="113"/>
    </row>
    <row r="137" ht="15.75">
      <c r="A137" s="113"/>
    </row>
    <row r="138" ht="15.75">
      <c r="A138" s="113"/>
    </row>
    <row r="139" ht="15.75">
      <c r="A139" s="113"/>
    </row>
    <row r="140" ht="15.75">
      <c r="A140" s="113"/>
    </row>
    <row r="141" ht="15.75">
      <c r="A141" s="113"/>
    </row>
    <row r="142" ht="15.75">
      <c r="A142" s="113"/>
    </row>
    <row r="143" ht="15.75">
      <c r="A143" s="113"/>
    </row>
    <row r="144" ht="15.75">
      <c r="A144" s="113"/>
    </row>
    <row r="145" ht="15.75">
      <c r="A145" s="113"/>
    </row>
    <row r="146" ht="15.75">
      <c r="A146" s="113"/>
    </row>
    <row r="147" ht="15.75">
      <c r="A147" s="113"/>
    </row>
    <row r="148" ht="15.75">
      <c r="A148" s="113"/>
    </row>
    <row r="149" ht="15.75">
      <c r="A149" s="113"/>
    </row>
    <row r="150" ht="15.75">
      <c r="A150" s="113"/>
    </row>
    <row r="151" ht="15.75">
      <c r="A151" s="113"/>
    </row>
    <row r="152" ht="15.75">
      <c r="A152" s="113"/>
    </row>
    <row r="153" ht="15.75">
      <c r="A153" s="113"/>
    </row>
    <row r="154" ht="15.75">
      <c r="A154" s="113"/>
    </row>
    <row r="155" ht="15.75">
      <c r="A155" s="113"/>
    </row>
    <row r="156" ht="15.75">
      <c r="A156" s="113"/>
    </row>
    <row r="157" ht="15.75">
      <c r="A157" s="113"/>
    </row>
    <row r="158" ht="15.75">
      <c r="A158" s="113"/>
    </row>
    <row r="159" ht="15.75">
      <c r="A159" s="113"/>
    </row>
    <row r="160" ht="15.75">
      <c r="A160" s="113"/>
    </row>
    <row r="161" ht="15.75">
      <c r="A161" s="113"/>
    </row>
    <row r="162" ht="15.75">
      <c r="A162" s="113"/>
    </row>
    <row r="163" ht="15.75">
      <c r="A163" s="113"/>
    </row>
    <row r="164" ht="15.75">
      <c r="A164" s="113"/>
    </row>
    <row r="165" ht="15.75">
      <c r="A165" s="113"/>
    </row>
    <row r="166" ht="11.25" customHeight="1">
      <c r="A166" s="113"/>
    </row>
    <row r="167" ht="19.5" customHeight="1">
      <c r="A167" s="113"/>
    </row>
    <row r="168" ht="15.75">
      <c r="A168" s="113"/>
    </row>
    <row r="169" ht="15.75">
      <c r="A169" s="113"/>
    </row>
    <row r="170" ht="15.75">
      <c r="A170" s="113"/>
    </row>
    <row r="171" ht="15.75">
      <c r="A171" s="113"/>
    </row>
    <row r="172" ht="15.75">
      <c r="A172" s="113"/>
    </row>
    <row r="173" ht="15.75">
      <c r="A173" s="113"/>
    </row>
    <row r="174" ht="15.75">
      <c r="A174" s="113"/>
    </row>
    <row r="175" ht="15.75">
      <c r="A175" s="113"/>
    </row>
    <row r="176" ht="15.75">
      <c r="A176" s="113"/>
    </row>
    <row r="177" ht="15.75">
      <c r="A177" s="113"/>
    </row>
    <row r="178" ht="15.75">
      <c r="A178" s="113"/>
    </row>
    <row r="179" ht="15.75">
      <c r="A179" s="113"/>
    </row>
    <row r="180" ht="15.75">
      <c r="A180" s="113"/>
    </row>
    <row r="181" ht="15.75">
      <c r="A181" s="113"/>
    </row>
    <row r="182" ht="15.75">
      <c r="A182" s="113"/>
    </row>
    <row r="183" ht="15.75">
      <c r="A183" s="113"/>
    </row>
    <row r="184" ht="15.75">
      <c r="A184" s="113"/>
    </row>
    <row r="185" ht="15.75">
      <c r="A185" s="113"/>
    </row>
    <row r="186" ht="15.75">
      <c r="A186" s="113"/>
    </row>
    <row r="187" spans="3:9" ht="15.75">
      <c r="C187" s="184"/>
      <c r="D187" s="190"/>
      <c r="E187" s="190"/>
      <c r="F187" s="190"/>
      <c r="G187" s="190"/>
      <c r="H187" s="190"/>
      <c r="I187" s="190"/>
    </row>
    <row r="188" spans="1:9" ht="15.75">
      <c r="A188" s="184" t="s">
        <v>132</v>
      </c>
      <c r="B188" s="184" t="s">
        <v>235</v>
      </c>
      <c r="C188" s="184"/>
      <c r="D188" s="190"/>
      <c r="E188" s="190"/>
      <c r="F188" s="190"/>
      <c r="G188" s="190"/>
      <c r="H188" s="190"/>
      <c r="I188" s="190"/>
    </row>
    <row r="189" spans="1:9" ht="15.75">
      <c r="A189" s="184"/>
      <c r="B189" s="190"/>
      <c r="C189" s="190"/>
      <c r="D189" s="190"/>
      <c r="E189" s="190"/>
      <c r="F189" s="190"/>
      <c r="G189" s="190"/>
      <c r="H189" s="190"/>
      <c r="I189" s="190"/>
    </row>
    <row r="190" spans="1:9" ht="15.75">
      <c r="A190" s="184"/>
      <c r="B190" s="190" t="s">
        <v>59</v>
      </c>
      <c r="C190" s="190" t="s">
        <v>20</v>
      </c>
      <c r="D190" s="190"/>
      <c r="E190" s="190"/>
      <c r="F190" s="190"/>
      <c r="G190" s="190"/>
      <c r="H190" s="190"/>
      <c r="I190" s="190"/>
    </row>
    <row r="191" spans="1:9" ht="15.75">
      <c r="A191" s="184"/>
      <c r="B191" s="190"/>
      <c r="C191" s="190"/>
      <c r="D191" s="190"/>
      <c r="E191" s="190"/>
      <c r="F191" s="190"/>
      <c r="G191" s="190"/>
      <c r="H191" s="190"/>
      <c r="I191" s="190"/>
    </row>
    <row r="192" spans="1:9" ht="15.75">
      <c r="A192" s="184"/>
      <c r="B192" s="190"/>
      <c r="C192" s="190"/>
      <c r="E192" s="186" t="s">
        <v>49</v>
      </c>
      <c r="F192" s="222"/>
      <c r="G192" s="223" t="s">
        <v>49</v>
      </c>
      <c r="H192" s="190"/>
      <c r="I192" s="190"/>
    </row>
    <row r="193" spans="1:9" ht="15.75">
      <c r="A193" s="184"/>
      <c r="B193" s="190"/>
      <c r="C193" s="190" t="s">
        <v>224</v>
      </c>
      <c r="E193" s="203">
        <v>1064227</v>
      </c>
      <c r="F193" s="394"/>
      <c r="G193" s="394"/>
      <c r="H193" s="190"/>
      <c r="I193" s="190"/>
    </row>
    <row r="194" spans="1:9" ht="15.75">
      <c r="A194" s="184"/>
      <c r="B194" s="190"/>
      <c r="C194" s="190" t="s">
        <v>225</v>
      </c>
      <c r="E194" s="384">
        <v>4375</v>
      </c>
      <c r="F194" s="394"/>
      <c r="G194" s="395">
        <f>+E194+E193</f>
        <v>1068602</v>
      </c>
      <c r="H194" s="190"/>
      <c r="I194" s="190"/>
    </row>
    <row r="195" spans="1:9" ht="15.75">
      <c r="A195" s="184"/>
      <c r="B195" s="190"/>
      <c r="C195" s="190"/>
      <c r="D195" s="190"/>
      <c r="E195" s="390"/>
      <c r="F195" s="390"/>
      <c r="G195" s="205"/>
      <c r="H195" s="190"/>
      <c r="I195" s="190"/>
    </row>
    <row r="196" spans="1:9" ht="15.75">
      <c r="A196" s="184"/>
      <c r="B196" s="190"/>
      <c r="C196" s="190" t="s">
        <v>226</v>
      </c>
      <c r="D196" s="190"/>
      <c r="E196" s="390"/>
      <c r="F196" s="390"/>
      <c r="G196" s="395">
        <v>40976</v>
      </c>
      <c r="H196" s="190"/>
      <c r="I196" s="190"/>
    </row>
    <row r="197" spans="1:9" ht="16.5" thickBot="1">
      <c r="A197" s="184"/>
      <c r="B197" s="190"/>
      <c r="C197" s="190"/>
      <c r="D197" s="190"/>
      <c r="E197" s="390"/>
      <c r="F197" s="390"/>
      <c r="G197" s="396">
        <f>+G196+G194</f>
        <v>1109578</v>
      </c>
      <c r="H197" s="190"/>
      <c r="I197" s="190"/>
    </row>
    <row r="198" spans="1:7" ht="16.5" thickTop="1">
      <c r="A198" s="113"/>
      <c r="E198" s="161"/>
      <c r="F198" s="161"/>
      <c r="G198" s="161"/>
    </row>
    <row r="199" spans="1:9" ht="15.75">
      <c r="A199" s="113"/>
      <c r="C199" s="190"/>
      <c r="D199" s="190"/>
      <c r="E199" s="186"/>
      <c r="F199" s="190"/>
      <c r="G199" s="186"/>
      <c r="H199" s="190"/>
      <c r="I199" s="186" t="s">
        <v>49</v>
      </c>
    </row>
    <row r="200" spans="1:9" ht="15.75">
      <c r="A200" s="113"/>
      <c r="C200" s="190"/>
      <c r="D200" s="225"/>
      <c r="E200" s="186"/>
      <c r="F200" s="190"/>
      <c r="G200" s="225" t="s">
        <v>228</v>
      </c>
      <c r="H200" s="190"/>
      <c r="I200" s="186" t="s">
        <v>227</v>
      </c>
    </row>
    <row r="201" spans="1:9" ht="7.5" customHeight="1">
      <c r="A201" s="113"/>
      <c r="C201" s="190"/>
      <c r="D201" s="190"/>
      <c r="E201" s="190"/>
      <c r="F201" s="190"/>
      <c r="G201" s="190"/>
      <c r="H201" s="190"/>
      <c r="I201" s="190"/>
    </row>
    <row r="202" spans="1:9" ht="15.75">
      <c r="A202" s="113"/>
      <c r="C202" s="190" t="s">
        <v>329</v>
      </c>
      <c r="D202" s="190"/>
      <c r="E202" s="190"/>
      <c r="F202" s="190"/>
      <c r="G202" s="190"/>
      <c r="H202" s="190"/>
      <c r="I202" s="190"/>
    </row>
    <row r="203" spans="1:9" ht="15.75">
      <c r="A203" s="113"/>
      <c r="C203" s="190" t="s">
        <v>330</v>
      </c>
      <c r="D203" s="190"/>
      <c r="E203" s="190"/>
      <c r="F203" s="190"/>
      <c r="G203" s="190"/>
      <c r="H203" s="190"/>
      <c r="I203" s="190"/>
    </row>
    <row r="204" spans="1:9" ht="15.75" customHeight="1">
      <c r="A204" s="113"/>
      <c r="C204" s="190" t="s">
        <v>229</v>
      </c>
      <c r="D204" s="190"/>
      <c r="E204" s="190"/>
      <c r="F204" s="190"/>
      <c r="G204" s="190"/>
      <c r="H204" s="190"/>
      <c r="I204" s="190"/>
    </row>
    <row r="205" spans="1:9" ht="15.75" customHeight="1">
      <c r="A205" s="113"/>
      <c r="C205" s="190"/>
      <c r="D205" s="190"/>
      <c r="E205" s="190"/>
      <c r="F205" s="190"/>
      <c r="G205" s="190"/>
      <c r="H205" s="190"/>
      <c r="I205" s="190"/>
    </row>
    <row r="206" spans="1:9" ht="15.75">
      <c r="A206" s="113"/>
      <c r="C206" s="190" t="s">
        <v>270</v>
      </c>
      <c r="D206" s="190"/>
      <c r="E206" s="189" t="s">
        <v>232</v>
      </c>
      <c r="F206" s="190">
        <v>273805</v>
      </c>
      <c r="G206" s="203">
        <v>305185</v>
      </c>
      <c r="H206" s="203"/>
      <c r="I206" s="203">
        <v>930814</v>
      </c>
    </row>
    <row r="207" spans="1:9" ht="15.75">
      <c r="A207" s="113"/>
      <c r="C207" s="190" t="s">
        <v>278</v>
      </c>
      <c r="D207" s="190"/>
      <c r="E207" s="189" t="s">
        <v>279</v>
      </c>
      <c r="F207" s="190"/>
      <c r="G207" s="203">
        <v>2011</v>
      </c>
      <c r="H207" s="203"/>
      <c r="I207" s="203">
        <v>11204</v>
      </c>
    </row>
    <row r="208" spans="1:9" ht="15.75">
      <c r="A208" s="113"/>
      <c r="C208" s="190" t="s">
        <v>230</v>
      </c>
      <c r="D208" s="190"/>
      <c r="E208" s="189" t="s">
        <v>233</v>
      </c>
      <c r="F208" s="190"/>
      <c r="G208" s="203">
        <v>120</v>
      </c>
      <c r="H208" s="203"/>
      <c r="I208" s="203">
        <v>54</v>
      </c>
    </row>
    <row r="209" spans="1:9" ht="15.75">
      <c r="A209" s="113"/>
      <c r="C209" s="190" t="s">
        <v>231</v>
      </c>
      <c r="D209" s="190"/>
      <c r="E209" s="189" t="s">
        <v>234</v>
      </c>
      <c r="F209" s="190"/>
      <c r="G209" s="203">
        <v>1216</v>
      </c>
      <c r="H209" s="203"/>
      <c r="I209" s="203">
        <v>2993</v>
      </c>
    </row>
    <row r="210" spans="1:9" ht="15.75">
      <c r="A210" s="113"/>
      <c r="C210" s="190" t="s">
        <v>289</v>
      </c>
      <c r="D210" s="190"/>
      <c r="E210" s="189" t="s">
        <v>290</v>
      </c>
      <c r="F210" s="190"/>
      <c r="G210" s="203">
        <v>4000</v>
      </c>
      <c r="H210" s="203"/>
      <c r="I210" s="203">
        <v>13960</v>
      </c>
    </row>
    <row r="211" spans="1:9" ht="16.5" thickBot="1">
      <c r="A211" s="113"/>
      <c r="C211" s="190"/>
      <c r="D211" s="190"/>
      <c r="E211" s="190"/>
      <c r="F211" s="190"/>
      <c r="G211" s="203"/>
      <c r="H211" s="203"/>
      <c r="I211" s="385">
        <f>SUM(I206:I210)</f>
        <v>959025</v>
      </c>
    </row>
    <row r="212" spans="1:9" ht="16.5" thickTop="1">
      <c r="A212" s="113"/>
      <c r="C212" s="190"/>
      <c r="D212" s="190"/>
      <c r="E212" s="190"/>
      <c r="F212" s="190"/>
      <c r="G212" s="190"/>
      <c r="H212" s="190"/>
      <c r="I212" s="217"/>
    </row>
    <row r="213" spans="1:9" ht="15.75">
      <c r="A213" s="113"/>
      <c r="C213" s="190"/>
      <c r="D213" s="190"/>
      <c r="E213" s="190"/>
      <c r="F213" s="190"/>
      <c r="G213" s="190"/>
      <c r="H213" s="190"/>
      <c r="I213" s="217"/>
    </row>
    <row r="214" spans="1:9" ht="15.75">
      <c r="A214" s="113"/>
      <c r="C214" s="190"/>
      <c r="D214" s="190"/>
      <c r="E214" s="190"/>
      <c r="F214" s="190"/>
      <c r="G214" s="190"/>
      <c r="H214" s="190"/>
      <c r="I214" s="217"/>
    </row>
    <row r="215" spans="1:9" ht="15.75">
      <c r="A215" s="113"/>
      <c r="C215" s="190"/>
      <c r="D215" s="190"/>
      <c r="E215" s="190"/>
      <c r="F215" s="190"/>
      <c r="G215" s="190"/>
      <c r="H215" s="190"/>
      <c r="I215" s="217"/>
    </row>
    <row r="216" ht="15.75">
      <c r="A216" s="113"/>
    </row>
    <row r="217" spans="1:7" ht="15.75">
      <c r="A217" s="113"/>
      <c r="B217" s="190" t="s">
        <v>60</v>
      </c>
      <c r="C217" s="190"/>
      <c r="D217" s="190"/>
      <c r="E217" s="190"/>
      <c r="F217" s="190"/>
      <c r="G217" s="190"/>
    </row>
    <row r="218" spans="1:7" ht="15.75">
      <c r="A218" s="113"/>
      <c r="B218" s="190"/>
      <c r="C218" s="190"/>
      <c r="D218" s="190"/>
      <c r="E218" s="190"/>
      <c r="F218" s="190"/>
      <c r="G218" s="190"/>
    </row>
    <row r="219" spans="1:7" ht="15.75">
      <c r="A219" s="113"/>
      <c r="B219" s="190"/>
      <c r="C219" s="190"/>
      <c r="D219" s="190"/>
      <c r="E219" s="186" t="s">
        <v>49</v>
      </c>
      <c r="F219" s="190"/>
      <c r="G219" s="186" t="s">
        <v>49</v>
      </c>
    </row>
    <row r="220" spans="1:7" ht="15.75">
      <c r="A220" s="113"/>
      <c r="B220" s="190"/>
      <c r="C220" s="190" t="s">
        <v>293</v>
      </c>
      <c r="D220" s="190"/>
      <c r="E220" s="203"/>
      <c r="F220" s="203"/>
      <c r="G220" s="260"/>
    </row>
    <row r="221" spans="1:7" ht="15.75">
      <c r="A221" s="113"/>
      <c r="B221" s="190"/>
      <c r="C221" s="190" t="s">
        <v>294</v>
      </c>
      <c r="D221" s="190"/>
      <c r="E221" s="203">
        <v>2488</v>
      </c>
      <c r="F221" s="203"/>
      <c r="G221" s="205"/>
    </row>
    <row r="222" spans="1:7" ht="15.75">
      <c r="A222" s="113"/>
      <c r="B222" s="190"/>
      <c r="C222" s="190" t="s">
        <v>21</v>
      </c>
      <c r="D222" s="190"/>
      <c r="E222" s="352">
        <v>121446</v>
      </c>
      <c r="F222" s="203"/>
      <c r="G222" s="205"/>
    </row>
    <row r="223" spans="1:7" ht="15.75">
      <c r="A223" s="113"/>
      <c r="B223" s="190"/>
      <c r="C223" s="190" t="s">
        <v>337</v>
      </c>
      <c r="D223" s="190"/>
      <c r="E223" s="384">
        <v>70196</v>
      </c>
      <c r="F223" s="203"/>
      <c r="G223" s="205">
        <f>+E221+E222+E223</f>
        <v>194130</v>
      </c>
    </row>
    <row r="224" spans="1:7" ht="15.75">
      <c r="A224" s="113"/>
      <c r="B224" s="190"/>
      <c r="C224" s="190"/>
      <c r="D224" s="190"/>
      <c r="E224" s="203"/>
      <c r="F224" s="203"/>
      <c r="G224" s="260"/>
    </row>
    <row r="225" spans="1:7" ht="15.75">
      <c r="A225" s="113"/>
      <c r="B225" s="190"/>
      <c r="C225" s="190" t="s">
        <v>295</v>
      </c>
      <c r="D225" s="190"/>
      <c r="E225" s="203"/>
      <c r="F225" s="203"/>
      <c r="G225" s="260"/>
    </row>
    <row r="226" spans="1:7" ht="15.75">
      <c r="A226" s="113"/>
      <c r="B226" s="190"/>
      <c r="C226" s="190" t="s">
        <v>294</v>
      </c>
      <c r="D226" s="190"/>
      <c r="E226" s="203">
        <v>114665</v>
      </c>
      <c r="F226" s="203"/>
      <c r="G226" s="203"/>
    </row>
    <row r="227" spans="1:7" ht="15.75">
      <c r="A227" s="113"/>
      <c r="B227" s="190"/>
      <c r="C227" s="190" t="s">
        <v>296</v>
      </c>
      <c r="D227" s="190"/>
      <c r="E227" s="384">
        <v>42949</v>
      </c>
      <c r="F227" s="203"/>
      <c r="G227" s="203">
        <f>+E226+E227</f>
        <v>157614</v>
      </c>
    </row>
    <row r="228" spans="1:7" ht="16.5" thickBot="1">
      <c r="A228" s="113"/>
      <c r="B228" s="190"/>
      <c r="C228" s="190"/>
      <c r="D228" s="190"/>
      <c r="E228" s="203"/>
      <c r="F228" s="203"/>
      <c r="G228" s="385">
        <f>+G223+G227</f>
        <v>351744</v>
      </c>
    </row>
    <row r="229" spans="1:7" ht="16.5" thickTop="1">
      <c r="A229" s="113"/>
      <c r="B229" s="190"/>
      <c r="C229" s="190"/>
      <c r="D229" s="190"/>
      <c r="E229" s="203"/>
      <c r="F229" s="203"/>
      <c r="G229" s="352"/>
    </row>
    <row r="230" spans="1:7" ht="6.75" customHeight="1">
      <c r="A230" s="113"/>
      <c r="B230" s="190"/>
      <c r="C230" s="190"/>
      <c r="D230" s="190"/>
      <c r="E230" s="190"/>
      <c r="F230" s="190"/>
      <c r="G230" s="217"/>
    </row>
    <row r="231" spans="1:7" ht="15.75">
      <c r="A231" s="184" t="s">
        <v>236</v>
      </c>
      <c r="B231" s="184" t="s">
        <v>237</v>
      </c>
      <c r="C231" s="113"/>
      <c r="D231" s="190"/>
      <c r="E231" s="190"/>
      <c r="F231" s="190"/>
      <c r="G231" s="217"/>
    </row>
    <row r="232" spans="1:7" ht="15.75">
      <c r="A232" s="113"/>
      <c r="B232" s="190"/>
      <c r="C232" s="190"/>
      <c r="D232" s="190"/>
      <c r="E232" s="190"/>
      <c r="F232" s="190"/>
      <c r="G232" s="217"/>
    </row>
    <row r="233" spans="1:7" ht="15.75">
      <c r="A233" s="113"/>
      <c r="B233" s="190"/>
      <c r="C233" s="190"/>
      <c r="D233" s="190"/>
      <c r="E233" s="190"/>
      <c r="F233" s="190"/>
      <c r="G233" s="217"/>
    </row>
    <row r="234" spans="1:7" ht="15.75">
      <c r="A234" s="113"/>
      <c r="B234" s="190"/>
      <c r="C234" s="190"/>
      <c r="D234" s="190"/>
      <c r="E234" s="190"/>
      <c r="F234" s="190"/>
      <c r="G234" s="217"/>
    </row>
    <row r="235" spans="1:7" ht="24.75" customHeight="1">
      <c r="A235" s="113"/>
      <c r="B235" s="190"/>
      <c r="C235" s="190"/>
      <c r="D235" s="190"/>
      <c r="E235" s="190"/>
      <c r="F235" s="190"/>
      <c r="G235" s="217"/>
    </row>
    <row r="236" spans="1:7" ht="15.75">
      <c r="A236" s="184" t="s">
        <v>133</v>
      </c>
      <c r="B236" s="184" t="s">
        <v>238</v>
      </c>
      <c r="C236" s="113"/>
      <c r="D236" s="190"/>
      <c r="E236" s="190"/>
      <c r="F236" s="190"/>
      <c r="G236" s="217"/>
    </row>
    <row r="237" spans="1:7" ht="15.75">
      <c r="A237" s="113"/>
      <c r="B237" s="190"/>
      <c r="C237" s="190"/>
      <c r="D237" s="190"/>
      <c r="E237" s="190"/>
      <c r="F237" s="190"/>
      <c r="G237" s="217"/>
    </row>
    <row r="238" spans="1:7" ht="15.75">
      <c r="A238" s="113"/>
      <c r="B238" s="190"/>
      <c r="C238" s="190"/>
      <c r="D238" s="190"/>
      <c r="E238" s="190"/>
      <c r="F238" s="190"/>
      <c r="G238" s="217"/>
    </row>
    <row r="239" spans="1:7" ht="15.75">
      <c r="A239" s="113"/>
      <c r="B239" s="190"/>
      <c r="C239" s="190"/>
      <c r="D239" s="190"/>
      <c r="E239" s="190"/>
      <c r="F239" s="190"/>
      <c r="G239" s="217"/>
    </row>
    <row r="240" spans="1:7" ht="15.75">
      <c r="A240" s="113"/>
      <c r="B240" s="190"/>
      <c r="C240" s="190"/>
      <c r="D240" s="190"/>
      <c r="E240" s="190"/>
      <c r="F240" s="190"/>
      <c r="G240" s="217"/>
    </row>
    <row r="241" spans="1:7" ht="15.75">
      <c r="A241" s="113"/>
      <c r="B241" s="190"/>
      <c r="C241" s="190"/>
      <c r="D241" s="190"/>
      <c r="E241" s="190"/>
      <c r="F241" s="190"/>
      <c r="G241" s="217"/>
    </row>
    <row r="242" spans="1:2" ht="15.75">
      <c r="A242" s="184" t="s">
        <v>272</v>
      </c>
      <c r="B242" s="184" t="s">
        <v>30</v>
      </c>
    </row>
    <row r="243" spans="1:2" ht="11.25" customHeight="1">
      <c r="A243" s="113"/>
      <c r="B243" s="113"/>
    </row>
    <row r="244" spans="1:2" s="97" customFormat="1" ht="9" customHeight="1">
      <c r="A244" s="113"/>
      <c r="B244" s="138"/>
    </row>
    <row r="245" spans="1:2" s="97" customFormat="1" ht="11.25" customHeight="1">
      <c r="A245" s="113"/>
      <c r="B245" s="138"/>
    </row>
    <row r="246" spans="1:2" s="97" customFormat="1" ht="11.25" customHeight="1">
      <c r="A246" s="113"/>
      <c r="B246" s="138"/>
    </row>
    <row r="247" spans="1:2" s="97" customFormat="1" ht="11.25" customHeight="1">
      <c r="A247" s="113"/>
      <c r="B247" s="138"/>
    </row>
    <row r="248" spans="1:2" s="97" customFormat="1" ht="11.25" customHeight="1">
      <c r="A248" s="113"/>
      <c r="B248" s="138"/>
    </row>
    <row r="249" spans="1:2" s="97" customFormat="1" ht="11.25" customHeight="1">
      <c r="A249" s="113"/>
      <c r="B249" s="138"/>
    </row>
    <row r="250" spans="1:2" s="97" customFormat="1" ht="5.25" customHeight="1">
      <c r="A250" s="113"/>
      <c r="B250" s="138"/>
    </row>
    <row r="251" spans="1:11" s="97" customFormat="1" ht="15.75" customHeight="1">
      <c r="A251" s="113"/>
      <c r="B251" s="190"/>
      <c r="C251" s="190"/>
      <c r="D251" s="190"/>
      <c r="E251" s="190"/>
      <c r="F251" s="190"/>
      <c r="G251" s="292" t="s">
        <v>9</v>
      </c>
      <c r="H251" s="292"/>
      <c r="I251" s="292" t="s">
        <v>9</v>
      </c>
      <c r="K251" s="297"/>
    </row>
    <row r="252" spans="1:11" s="97" customFormat="1" ht="15.75" customHeight="1">
      <c r="A252" s="113"/>
      <c r="B252" s="190"/>
      <c r="C252" s="190"/>
      <c r="D252" s="190"/>
      <c r="E252" s="190"/>
      <c r="F252" s="190"/>
      <c r="G252" s="292" t="s">
        <v>288</v>
      </c>
      <c r="H252" s="120"/>
      <c r="I252" s="292" t="s">
        <v>288</v>
      </c>
      <c r="K252" s="297"/>
    </row>
    <row r="253" spans="1:11" s="97" customFormat="1" ht="15.75" customHeight="1">
      <c r="A253" s="113"/>
      <c r="B253" s="199"/>
      <c r="C253" s="190"/>
      <c r="D253" s="190"/>
      <c r="E253" s="190"/>
      <c r="F253" s="190"/>
      <c r="G253" s="296" t="s">
        <v>11</v>
      </c>
      <c r="H253" s="292"/>
      <c r="I253" s="292" t="s">
        <v>3</v>
      </c>
      <c r="K253" s="297"/>
    </row>
    <row r="254" spans="1:11" s="97" customFormat="1" ht="15.75" customHeight="1">
      <c r="A254" s="113"/>
      <c r="B254" s="199"/>
      <c r="C254" s="190"/>
      <c r="D254" s="190"/>
      <c r="E254" s="190"/>
      <c r="F254" s="190"/>
      <c r="G254" s="292" t="s">
        <v>49</v>
      </c>
      <c r="H254" s="292"/>
      <c r="I254" s="292" t="s">
        <v>49</v>
      </c>
      <c r="K254" s="292"/>
    </row>
    <row r="255" spans="1:11" s="97" customFormat="1" ht="15.75" customHeight="1">
      <c r="A255" s="113"/>
      <c r="B255" s="199" t="s">
        <v>333</v>
      </c>
      <c r="C255" s="184"/>
      <c r="D255" s="190"/>
      <c r="E255" s="190"/>
      <c r="F255" s="190"/>
      <c r="G255" s="219"/>
      <c r="H255" s="219"/>
      <c r="I255" s="293"/>
      <c r="K255" s="219"/>
    </row>
    <row r="256" spans="1:11" s="97" customFormat="1" ht="15.75" customHeight="1">
      <c r="A256" s="113"/>
      <c r="B256" s="209"/>
      <c r="C256" s="190"/>
      <c r="D256" s="190"/>
      <c r="E256" s="190"/>
      <c r="F256" s="190"/>
      <c r="G256" s="219"/>
      <c r="H256" s="219"/>
      <c r="I256" s="293"/>
      <c r="K256" s="219"/>
    </row>
    <row r="257" spans="1:11" s="97" customFormat="1" ht="15.75" customHeight="1">
      <c r="A257" s="113"/>
      <c r="B257" s="190" t="s">
        <v>351</v>
      </c>
      <c r="D257" s="190"/>
      <c r="E257" s="190"/>
      <c r="F257" s="190"/>
      <c r="G257" s="397">
        <v>-89854</v>
      </c>
      <c r="H257" s="376"/>
      <c r="I257" s="398">
        <v>6019</v>
      </c>
      <c r="K257" s="280"/>
    </row>
    <row r="258" spans="1:11" s="97" customFormat="1" ht="15.75" customHeight="1">
      <c r="A258" s="113"/>
      <c r="B258" s="190" t="s">
        <v>331</v>
      </c>
      <c r="C258" s="190"/>
      <c r="D258" s="190"/>
      <c r="E258" s="190"/>
      <c r="F258" s="190"/>
      <c r="G258" s="376">
        <v>-3196</v>
      </c>
      <c r="H258" s="376"/>
      <c r="I258" s="399">
        <v>979</v>
      </c>
      <c r="K258" s="290"/>
    </row>
    <row r="259" spans="1:11" s="97" customFormat="1" ht="15.75" customHeight="1" thickBot="1">
      <c r="A259" s="113"/>
      <c r="B259" s="190" t="s">
        <v>352</v>
      </c>
      <c r="C259" s="190"/>
      <c r="D259" s="190"/>
      <c r="E259" s="190"/>
      <c r="F259" s="190"/>
      <c r="G259" s="383">
        <f>SUM(G257:G258)</f>
        <v>-93050</v>
      </c>
      <c r="H259" s="376"/>
      <c r="I259" s="400">
        <f>SUM(I257:I258)</f>
        <v>6998</v>
      </c>
      <c r="K259" s="290"/>
    </row>
    <row r="260" spans="1:11" s="97" customFormat="1" ht="15.75" customHeight="1" thickTop="1">
      <c r="A260" s="113"/>
      <c r="C260" s="190"/>
      <c r="D260" s="190"/>
      <c r="E260" s="190"/>
      <c r="F260" s="190"/>
      <c r="G260" s="401"/>
      <c r="H260" s="376"/>
      <c r="I260" s="399"/>
      <c r="K260" s="290"/>
    </row>
    <row r="261" spans="1:11" s="97" customFormat="1" ht="15.75" customHeight="1" thickBot="1">
      <c r="A261" s="113"/>
      <c r="B261" s="190" t="s">
        <v>271</v>
      </c>
      <c r="C261" s="253"/>
      <c r="D261" s="190"/>
      <c r="E261" s="190"/>
      <c r="F261" s="190"/>
      <c r="G261" s="402">
        <v>1177959</v>
      </c>
      <c r="H261" s="376"/>
      <c r="I261" s="403">
        <v>1191429</v>
      </c>
      <c r="K261" s="219"/>
    </row>
    <row r="262" spans="1:11" s="97" customFormat="1" ht="15.75" customHeight="1" thickTop="1">
      <c r="A262" s="113"/>
      <c r="B262" s="190"/>
      <c r="C262" s="190"/>
      <c r="D262" s="190"/>
      <c r="E262" s="190"/>
      <c r="F262" s="190"/>
      <c r="G262" s="305"/>
      <c r="H262" s="295"/>
      <c r="I262" s="303"/>
      <c r="K262" s="219"/>
    </row>
    <row r="263" spans="1:11" s="97" customFormat="1" ht="15.75" customHeight="1" thickBot="1">
      <c r="A263" s="113"/>
      <c r="B263" s="190" t="s">
        <v>31</v>
      </c>
      <c r="C263" s="190"/>
      <c r="D263" s="190"/>
      <c r="E263" s="190"/>
      <c r="F263" s="190"/>
      <c r="G263" s="301">
        <v>-7.9</v>
      </c>
      <c r="H263" s="295"/>
      <c r="I263" s="304">
        <v>0.59</v>
      </c>
      <c r="K263" s="280"/>
    </row>
    <row r="264" spans="1:11" s="97" customFormat="1" ht="15.75" customHeight="1" thickTop="1">
      <c r="A264" s="113"/>
      <c r="B264" s="190"/>
      <c r="C264" s="190"/>
      <c r="D264" s="190"/>
      <c r="E264" s="190"/>
      <c r="F264" s="190"/>
      <c r="G264" s="289"/>
      <c r="H264" s="219"/>
      <c r="I264" s="294"/>
      <c r="J264" s="294"/>
      <c r="K264" s="280"/>
    </row>
    <row r="265" spans="1:11" s="97" customFormat="1" ht="6.75" customHeight="1">
      <c r="A265" s="113"/>
      <c r="B265" s="190"/>
      <c r="C265" s="190"/>
      <c r="D265" s="190"/>
      <c r="E265" s="190"/>
      <c r="F265" s="190"/>
      <c r="G265" s="289"/>
      <c r="H265" s="219"/>
      <c r="I265" s="294"/>
      <c r="J265" s="294"/>
      <c r="K265" s="280"/>
    </row>
    <row r="266" spans="1:11" s="97" customFormat="1" ht="15.75" customHeight="1">
      <c r="A266" s="113"/>
      <c r="B266" s="199"/>
      <c r="C266" s="190"/>
      <c r="D266" s="190"/>
      <c r="E266" s="190"/>
      <c r="F266" s="190"/>
      <c r="G266" s="292" t="s">
        <v>49</v>
      </c>
      <c r="H266" s="292"/>
      <c r="I266" s="292" t="s">
        <v>49</v>
      </c>
      <c r="K266" s="292"/>
    </row>
    <row r="267" spans="1:11" s="97" customFormat="1" ht="15.75" customHeight="1">
      <c r="A267" s="113"/>
      <c r="B267" s="199" t="s">
        <v>334</v>
      </c>
      <c r="C267" s="184"/>
      <c r="D267" s="190"/>
      <c r="E267" s="190"/>
      <c r="F267" s="190"/>
      <c r="G267" s="219"/>
      <c r="H267" s="219"/>
      <c r="I267" s="219"/>
      <c r="K267" s="219"/>
    </row>
    <row r="268" spans="1:11" s="97" customFormat="1" ht="15.75" customHeight="1">
      <c r="A268" s="113"/>
      <c r="B268" s="209"/>
      <c r="C268" s="190"/>
      <c r="D268" s="190"/>
      <c r="E268" s="190"/>
      <c r="F268" s="190"/>
      <c r="G268" s="219"/>
      <c r="H268" s="219"/>
      <c r="I268" s="219"/>
      <c r="K268" s="219"/>
    </row>
    <row r="269" spans="1:11" s="97" customFormat="1" ht="15.75" customHeight="1">
      <c r="A269" s="113"/>
      <c r="B269" s="190" t="s">
        <v>332</v>
      </c>
      <c r="C269" s="190"/>
      <c r="D269" s="190"/>
      <c r="E269" s="190"/>
      <c r="F269" s="190"/>
      <c r="G269" s="397">
        <v>35836</v>
      </c>
      <c r="H269" s="376"/>
      <c r="I269" s="397">
        <v>14635</v>
      </c>
      <c r="K269" s="280"/>
    </row>
    <row r="270" spans="1:11" s="97" customFormat="1" ht="15.75" customHeight="1">
      <c r="A270" s="113"/>
      <c r="B270" s="190" t="s">
        <v>331</v>
      </c>
      <c r="C270" s="190"/>
      <c r="D270" s="190"/>
      <c r="E270" s="190"/>
      <c r="F270" s="190"/>
      <c r="G270" s="376">
        <v>-14349</v>
      </c>
      <c r="H270" s="376"/>
      <c r="I270" s="376">
        <v>-7366</v>
      </c>
      <c r="K270" s="290"/>
    </row>
    <row r="271" spans="1:11" s="97" customFormat="1" ht="15.75" customHeight="1" thickBot="1">
      <c r="A271" s="113"/>
      <c r="B271" s="190" t="s">
        <v>355</v>
      </c>
      <c r="C271" s="190"/>
      <c r="D271" s="190"/>
      <c r="E271" s="190"/>
      <c r="F271" s="190"/>
      <c r="G271" s="383">
        <f>SUM(G269:G270)</f>
        <v>21487</v>
      </c>
      <c r="H271" s="376"/>
      <c r="I271" s="383">
        <f>SUM(I269:I270)</f>
        <v>7269</v>
      </c>
      <c r="K271" s="290"/>
    </row>
    <row r="272" spans="1:11" s="97" customFormat="1" ht="15.75" customHeight="1" thickTop="1">
      <c r="A272" s="113"/>
      <c r="C272" s="190"/>
      <c r="D272" s="190"/>
      <c r="E272" s="190"/>
      <c r="F272" s="190"/>
      <c r="G272" s="401"/>
      <c r="H272" s="376"/>
      <c r="I272" s="376"/>
      <c r="K272" s="290"/>
    </row>
    <row r="273" spans="1:11" s="97" customFormat="1" ht="15.75" customHeight="1" thickBot="1">
      <c r="A273" s="113"/>
      <c r="B273" s="190" t="s">
        <v>271</v>
      </c>
      <c r="C273" s="253"/>
      <c r="D273" s="190"/>
      <c r="E273" s="190"/>
      <c r="F273" s="190"/>
      <c r="G273" s="402">
        <v>1177959</v>
      </c>
      <c r="H273" s="376"/>
      <c r="I273" s="402">
        <v>1191429</v>
      </c>
      <c r="K273" s="219"/>
    </row>
    <row r="274" spans="1:11" s="97" customFormat="1" ht="15.75" customHeight="1" thickTop="1">
      <c r="A274" s="113"/>
      <c r="B274" s="190"/>
      <c r="C274" s="190"/>
      <c r="D274" s="190"/>
      <c r="E274" s="190"/>
      <c r="F274" s="190"/>
      <c r="G274" s="295"/>
      <c r="H274" s="295"/>
      <c r="I274" s="295"/>
      <c r="K274" s="219"/>
    </row>
    <row r="275" spans="1:11" s="97" customFormat="1" ht="15.75" customHeight="1" thickBot="1">
      <c r="A275" s="113"/>
      <c r="B275" s="190" t="s">
        <v>297</v>
      </c>
      <c r="C275" s="190"/>
      <c r="D275" s="190"/>
      <c r="E275" s="190"/>
      <c r="F275" s="190"/>
      <c r="G275" s="300">
        <v>1.82</v>
      </c>
      <c r="H275" s="295"/>
      <c r="I275" s="301">
        <f>+I271/I273*100</f>
        <v>0.6101076942058654</v>
      </c>
      <c r="K275" s="291"/>
    </row>
    <row r="276" spans="1:9" s="97" customFormat="1" ht="15.75" customHeight="1" thickTop="1">
      <c r="A276" s="113"/>
      <c r="B276" s="138"/>
      <c r="G276" s="262"/>
      <c r="H276" s="262"/>
      <c r="I276" s="262"/>
    </row>
    <row r="277" spans="1:9" s="97" customFormat="1" ht="15.75" customHeight="1" thickBot="1">
      <c r="A277" s="113"/>
      <c r="B277" s="221" t="s">
        <v>356</v>
      </c>
      <c r="C277" s="113"/>
      <c r="D277" s="115"/>
      <c r="G277" s="302">
        <f>+G263+G275</f>
        <v>-6.08</v>
      </c>
      <c r="H277" s="262"/>
      <c r="I277" s="302">
        <f>+I263+I275</f>
        <v>1.2001076942058653</v>
      </c>
    </row>
    <row r="278" spans="1:3" s="97" customFormat="1" ht="15.75" customHeight="1" thickTop="1">
      <c r="A278" s="113"/>
      <c r="B278" s="138"/>
      <c r="C278" s="190"/>
    </row>
    <row r="279" s="97" customFormat="1" ht="3" customHeight="1">
      <c r="A279" s="113"/>
    </row>
    <row r="280" spans="1:2" s="97" customFormat="1" ht="15.75" customHeight="1">
      <c r="A280" s="113"/>
      <c r="B280" s="265"/>
    </row>
    <row r="281" s="97" customFormat="1" ht="15.75" customHeight="1">
      <c r="A281" s="113"/>
    </row>
    <row r="282" s="97" customFormat="1" ht="15.75" customHeight="1">
      <c r="A282" s="113"/>
    </row>
    <row r="283" s="97" customFormat="1" ht="15.75" customHeight="1">
      <c r="A283" s="113"/>
    </row>
    <row r="284" s="97" customFormat="1" ht="15.75" customHeight="1">
      <c r="A284" s="113"/>
    </row>
    <row r="285" ht="15.75">
      <c r="A285" s="113"/>
    </row>
    <row r="286" spans="1:3" ht="15.75">
      <c r="A286" s="113"/>
      <c r="B286" s="190" t="s">
        <v>259</v>
      </c>
      <c r="C286" s="190"/>
    </row>
    <row r="287" spans="1:3" ht="15.75">
      <c r="A287" s="113"/>
      <c r="B287" s="190"/>
      <c r="C287" s="190"/>
    </row>
    <row r="288" spans="1:3" ht="15.75">
      <c r="A288" s="113"/>
      <c r="B288" s="190"/>
      <c r="C288" s="190"/>
    </row>
    <row r="289" spans="1:3" ht="15.75">
      <c r="A289" s="113"/>
      <c r="B289" s="190"/>
      <c r="C289" s="190"/>
    </row>
    <row r="290" spans="1:3" ht="15.75">
      <c r="A290" s="113"/>
      <c r="B290" s="190" t="s">
        <v>260</v>
      </c>
      <c r="C290" s="190"/>
    </row>
    <row r="291" spans="1:3" ht="15.75">
      <c r="A291" s="113"/>
      <c r="B291" s="190" t="s">
        <v>301</v>
      </c>
      <c r="C291" s="190"/>
    </row>
    <row r="292" spans="1:3" ht="8.25" customHeight="1">
      <c r="A292" s="113"/>
      <c r="B292" s="190"/>
      <c r="C292" s="190"/>
    </row>
    <row r="293" spans="1:3" ht="15.75">
      <c r="A293" s="113"/>
      <c r="B293" s="190" t="s">
        <v>261</v>
      </c>
      <c r="C293" s="190"/>
    </row>
    <row r="294" spans="1:2" ht="15.75">
      <c r="A294" s="113"/>
      <c r="B294" s="229" t="s">
        <v>338</v>
      </c>
    </row>
    <row r="295" ht="15.75">
      <c r="A295" s="113"/>
    </row>
    <row r="296" ht="15.75">
      <c r="A296" s="113"/>
    </row>
    <row r="297" ht="15.75">
      <c r="A297" s="113"/>
    </row>
    <row r="298" ht="15.75">
      <c r="A298" s="113"/>
    </row>
    <row r="299" ht="15.75">
      <c r="A299" s="113"/>
    </row>
    <row r="300" ht="15.75">
      <c r="A300" s="113"/>
    </row>
    <row r="301" ht="15.75">
      <c r="A301" s="113"/>
    </row>
    <row r="302" ht="15.75">
      <c r="A302" s="113"/>
    </row>
    <row r="303" ht="15.75">
      <c r="A303" s="113"/>
    </row>
    <row r="304" ht="15.75">
      <c r="A304" s="113"/>
    </row>
    <row r="305" ht="15.75">
      <c r="A305" s="113"/>
    </row>
    <row r="306" ht="15.75">
      <c r="A306" s="113"/>
    </row>
    <row r="307" ht="15.75">
      <c r="A307" s="113"/>
    </row>
    <row r="308" ht="15.75">
      <c r="A308" s="113"/>
    </row>
    <row r="309" ht="15.75">
      <c r="A309" s="113"/>
    </row>
    <row r="310" ht="15.75">
      <c r="A310" s="113"/>
    </row>
    <row r="311" ht="15.75">
      <c r="A311" s="113"/>
    </row>
    <row r="312" ht="15.75">
      <c r="A312" s="113"/>
    </row>
    <row r="313" ht="15.75">
      <c r="A313" s="113"/>
    </row>
    <row r="314" ht="15.75">
      <c r="A314" s="113"/>
    </row>
    <row r="315" ht="15.75">
      <c r="A315" s="113"/>
    </row>
    <row r="316" ht="15.75">
      <c r="A316" s="113"/>
    </row>
    <row r="317" ht="15.75">
      <c r="A317" s="113"/>
    </row>
    <row r="318" ht="15.75">
      <c r="A318" s="113"/>
    </row>
    <row r="319" ht="15.75">
      <c r="A319" s="113"/>
    </row>
    <row r="320" ht="15.75">
      <c r="A320" s="113"/>
    </row>
    <row r="321" ht="15.75">
      <c r="A321" s="113"/>
    </row>
    <row r="322" ht="15.75">
      <c r="A322" s="113"/>
    </row>
    <row r="323" ht="15.75">
      <c r="A323" s="113"/>
    </row>
    <row r="324" ht="15.75">
      <c r="A324" s="113"/>
    </row>
    <row r="325" ht="15.75">
      <c r="A325" s="113"/>
    </row>
    <row r="326" ht="15.75">
      <c r="A326" s="113"/>
    </row>
    <row r="327" ht="15.75">
      <c r="A327" s="113"/>
    </row>
    <row r="328" ht="15.75">
      <c r="A328" s="113"/>
    </row>
    <row r="329" ht="15.75">
      <c r="A329" s="113"/>
    </row>
    <row r="330" ht="15.75">
      <c r="A330" s="113"/>
    </row>
    <row r="331" ht="15.75">
      <c r="A331" s="113"/>
    </row>
  </sheetData>
  <sheetProtection/>
  <mergeCells count="2">
    <mergeCell ref="D41:E41"/>
    <mergeCell ref="G41:I41"/>
  </mergeCells>
  <printOptions/>
  <pageMargins left="0.5" right="0.49" top="0.4" bottom="0.3" header="0.43" footer="0.27"/>
  <pageSetup firstPageNumber="10" useFirstPageNumber="1" horizontalDpi="600" verticalDpi="600" orientation="portrait" paperSize="9" scale="85" r:id="rId2"/>
  <headerFooter alignWithMargins="0">
    <oddHeader>&amp;R&amp;"Arial,Bold"
</oddHeader>
    <oddFooter>&amp;C&amp;"Times New Roman,Regular"&amp;12&amp;P</oddFooter>
  </headerFooter>
  <rowBreaks count="6" manualBreakCount="6">
    <brk id="66" max="10" man="1"/>
    <brk id="126" max="10" man="1"/>
    <brk id="186" max="10" man="1"/>
    <brk id="240" max="10" man="1"/>
    <brk id="295" max="10" man="1"/>
    <brk id="323"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64</v>
      </c>
      <c r="D3" s="1" t="s">
        <v>55</v>
      </c>
      <c r="L3" s="1"/>
    </row>
    <row r="4" ht="5.25" customHeight="1"/>
    <row r="5" spans="3:12" ht="15.75">
      <c r="C5" s="2" t="s">
        <v>65</v>
      </c>
      <c r="D5" s="1" t="s">
        <v>82</v>
      </c>
      <c r="L5" s="1"/>
    </row>
    <row r="6" ht="5.25" customHeight="1"/>
    <row r="7" spans="3:4" ht="15.75">
      <c r="C7" s="2" t="s">
        <v>93</v>
      </c>
      <c r="D7" s="1" t="s">
        <v>94</v>
      </c>
    </row>
    <row r="9" spans="3:21" ht="17.25" customHeight="1">
      <c r="C9" s="47" t="s">
        <v>81</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415" t="s">
        <v>66</v>
      </c>
      <c r="E11" s="416"/>
      <c r="F11" s="416"/>
      <c r="G11" s="416"/>
      <c r="H11" s="416"/>
      <c r="I11" s="417"/>
      <c r="J11" s="86" t="s">
        <v>67</v>
      </c>
      <c r="K11" s="86"/>
      <c r="L11" s="86"/>
      <c r="M11" s="86"/>
      <c r="N11" s="86"/>
      <c r="O11" s="87"/>
      <c r="P11" s="88" t="s">
        <v>68</v>
      </c>
      <c r="Q11" s="88"/>
      <c r="R11" s="88"/>
      <c r="S11" s="86"/>
      <c r="T11" s="86"/>
      <c r="U11" s="87"/>
    </row>
    <row r="12" spans="3:21" ht="21" customHeight="1">
      <c r="C12" s="11"/>
      <c r="D12" s="411">
        <v>38990</v>
      </c>
      <c r="E12" s="412"/>
      <c r="F12" s="413">
        <v>38807</v>
      </c>
      <c r="G12" s="414"/>
      <c r="H12" s="90" t="s">
        <v>90</v>
      </c>
      <c r="I12" s="13"/>
      <c r="J12" s="17">
        <f>D12</f>
        <v>38990</v>
      </c>
      <c r="K12" s="18"/>
      <c r="L12" s="15">
        <v>38625</v>
      </c>
      <c r="M12" s="16"/>
      <c r="N12" s="14" t="s">
        <v>85</v>
      </c>
      <c r="O12" s="16"/>
      <c r="P12" s="17">
        <f>J12</f>
        <v>38990</v>
      </c>
      <c r="Q12" s="18"/>
      <c r="R12" s="15">
        <f>L12</f>
        <v>38625</v>
      </c>
      <c r="S12" s="16"/>
      <c r="T12" s="12" t="str">
        <f>+N12</f>
        <v>Change 06/05</v>
      </c>
      <c r="U12" s="13"/>
    </row>
    <row r="13" spans="3:21" ht="14.25" customHeight="1">
      <c r="C13" s="21" t="s">
        <v>69</v>
      </c>
      <c r="D13" s="24"/>
      <c r="E13" s="24" t="s">
        <v>70</v>
      </c>
      <c r="F13" s="22"/>
      <c r="G13" s="22" t="s">
        <v>70</v>
      </c>
      <c r="H13" s="22"/>
      <c r="I13" s="22"/>
      <c r="J13" s="24"/>
      <c r="K13" s="24" t="s">
        <v>70</v>
      </c>
      <c r="L13" s="23"/>
      <c r="M13" s="23" t="s">
        <v>70</v>
      </c>
      <c r="N13" s="23"/>
      <c r="O13" s="23"/>
      <c r="P13" s="24"/>
      <c r="Q13" s="24" t="s">
        <v>70</v>
      </c>
      <c r="R13" s="23"/>
      <c r="S13" s="23" t="s">
        <v>70</v>
      </c>
      <c r="T13" s="22"/>
      <c r="U13" s="22"/>
    </row>
    <row r="14" spans="3:21" ht="14.25" customHeight="1">
      <c r="C14" s="21"/>
      <c r="D14" s="24" t="s">
        <v>71</v>
      </c>
      <c r="E14" s="24" t="s">
        <v>72</v>
      </c>
      <c r="F14" s="22" t="s">
        <v>71</v>
      </c>
      <c r="G14" s="22" t="s">
        <v>72</v>
      </c>
      <c r="H14" s="22" t="s">
        <v>71</v>
      </c>
      <c r="I14" s="22" t="s">
        <v>51</v>
      </c>
      <c r="J14" s="24" t="s">
        <v>71</v>
      </c>
      <c r="K14" s="24" t="s">
        <v>72</v>
      </c>
      <c r="L14" s="23" t="s">
        <v>71</v>
      </c>
      <c r="M14" s="23" t="s">
        <v>72</v>
      </c>
      <c r="N14" s="23" t="s">
        <v>71</v>
      </c>
      <c r="O14" s="23" t="s">
        <v>51</v>
      </c>
      <c r="P14" s="24" t="s">
        <v>71</v>
      </c>
      <c r="Q14" s="24" t="s">
        <v>72</v>
      </c>
      <c r="R14" s="23" t="s">
        <v>71</v>
      </c>
      <c r="S14" s="23" t="s">
        <v>72</v>
      </c>
      <c r="T14" s="22" t="s">
        <v>71</v>
      </c>
      <c r="U14" s="22" t="s">
        <v>51</v>
      </c>
    </row>
    <row r="15" spans="3:21" ht="17.25" customHeight="1">
      <c r="C15" s="25"/>
      <c r="D15" s="20"/>
      <c r="E15" s="20" t="s">
        <v>73</v>
      </c>
      <c r="F15" s="26"/>
      <c r="G15" s="26" t="s">
        <v>73</v>
      </c>
      <c r="H15" s="26"/>
      <c r="I15" s="19"/>
      <c r="J15" s="20"/>
      <c r="K15" s="20" t="s">
        <v>67</v>
      </c>
      <c r="L15" s="19"/>
      <c r="M15" s="19" t="s">
        <v>67</v>
      </c>
      <c r="N15" s="19"/>
      <c r="O15" s="19"/>
      <c r="P15" s="20"/>
      <c r="Q15" s="20" t="s">
        <v>68</v>
      </c>
      <c r="R15" s="19"/>
      <c r="S15" s="19" t="s">
        <v>68</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74</v>
      </c>
      <c r="D17" s="65">
        <f>'BS'!D32/1000</f>
        <v>0</v>
      </c>
      <c r="E17" s="54">
        <f>ROUND(D17/$D$29*100,2)</f>
        <v>0</v>
      </c>
      <c r="F17" s="70">
        <f>'BS'!F32/1000</f>
        <v>0</v>
      </c>
      <c r="G17" s="51">
        <f>ROUND(F17/$F$29*100,2)</f>
        <v>0</v>
      </c>
      <c r="H17" s="77">
        <f>(D17-F17)</f>
        <v>0</v>
      </c>
      <c r="I17" s="56" t="e">
        <f>ROUND((H17/F17)*100,2)</f>
        <v>#DIV/0!</v>
      </c>
      <c r="J17" s="67" t="e">
        <f>#REF!/1000</f>
        <v>#REF!</v>
      </c>
      <c r="K17" s="95" t="s">
        <v>91</v>
      </c>
      <c r="L17" s="72" t="e">
        <f>#REF!/1000</f>
        <v>#REF!</v>
      </c>
      <c r="M17" s="51" t="e">
        <f>ROUND(+L17/$L$29*100,2)</f>
        <v>#REF!</v>
      </c>
      <c r="N17" s="72" t="e">
        <f>(J17-L17)</f>
        <v>#REF!</v>
      </c>
      <c r="O17" s="93" t="s">
        <v>97</v>
      </c>
      <c r="P17" s="67" t="e">
        <f>#REF!/1000</f>
        <v>#REF!</v>
      </c>
      <c r="Q17" s="95" t="s">
        <v>91</v>
      </c>
      <c r="R17" s="72" t="e">
        <f>#REF!/1000</f>
        <v>#REF!</v>
      </c>
      <c r="S17" s="51" t="e">
        <f>ROUND(+R17/$R$29*100,2)</f>
        <v>#REF!</v>
      </c>
      <c r="T17" s="77" t="e">
        <f>+P17-R17</f>
        <v>#REF!</v>
      </c>
      <c r="U17" s="96" t="s">
        <v>97</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79</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78</v>
      </c>
      <c r="C20" s="50" t="s">
        <v>80</v>
      </c>
      <c r="D20" s="66">
        <v>2122.788</v>
      </c>
      <c r="E20" s="62">
        <f>ROUND(D20/$D$19*100,2)</f>
        <v>93.87</v>
      </c>
      <c r="F20" s="71">
        <v>2143.587</v>
      </c>
      <c r="G20" s="51">
        <f>ROUND(F20/$F$29*100,2)</f>
        <v>91.16</v>
      </c>
      <c r="H20" s="78">
        <f>(D20-F20)</f>
        <v>-20.798999999999978</v>
      </c>
      <c r="I20" s="56">
        <f>ROUND((H20/F20)*100,2)</f>
        <v>-0.97</v>
      </c>
      <c r="J20" s="75">
        <v>-11.78</v>
      </c>
      <c r="K20" s="95" t="s">
        <v>97</v>
      </c>
      <c r="L20" s="81">
        <v>-1.606</v>
      </c>
      <c r="M20" s="51">
        <f>ROUND(+L20/$L$19*100,2)</f>
        <v>10.53</v>
      </c>
      <c r="N20" s="81">
        <f>(J20-L20)</f>
        <v>-10.174</v>
      </c>
      <c r="O20" s="92" t="s">
        <v>91</v>
      </c>
      <c r="P20" s="75">
        <v>-9.089</v>
      </c>
      <c r="Q20" s="91" t="s">
        <v>91</v>
      </c>
      <c r="R20" s="81">
        <v>-1.37</v>
      </c>
      <c r="S20" s="51">
        <f>ROUND(+R20/$R$19*100,2)</f>
        <v>8.22</v>
      </c>
      <c r="T20" s="78">
        <f>+P20-R20</f>
        <v>-7.719</v>
      </c>
      <c r="U20" s="96" t="s">
        <v>91</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76</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77</v>
      </c>
      <c r="D23" s="65"/>
      <c r="E23" s="54"/>
      <c r="F23" s="70"/>
      <c r="G23" s="51"/>
      <c r="H23" s="77"/>
      <c r="I23" s="56"/>
      <c r="J23" s="67"/>
      <c r="K23" s="54"/>
      <c r="L23" s="72"/>
      <c r="M23" s="51"/>
      <c r="N23" s="72"/>
      <c r="O23" s="51"/>
      <c r="P23" s="67"/>
      <c r="Q23" s="54"/>
      <c r="R23" s="72"/>
      <c r="S23" s="51"/>
      <c r="T23" s="77"/>
      <c r="U23" s="56"/>
    </row>
    <row r="24" spans="2:21" ht="8.25" customHeight="1">
      <c r="B24" s="44"/>
      <c r="C24" s="11" t="s">
        <v>53</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75</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96</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95</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97</v>
      </c>
      <c r="P29" s="76" t="e">
        <f>SUM(P17:P25)-P20</f>
        <v>#REF!</v>
      </c>
      <c r="Q29" s="59">
        <v>100</v>
      </c>
      <c r="R29" s="79" t="e">
        <f>SUM(R17:R25)-R20</f>
        <v>#REF!</v>
      </c>
      <c r="S29" s="58" t="e">
        <f>SUM(S17:S28)-S20</f>
        <v>#REF!</v>
      </c>
      <c r="T29" s="83" t="e">
        <f>SUM(T17:T28)-T20</f>
        <v>#REF!</v>
      </c>
      <c r="U29" s="94" t="s">
        <v>97</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47</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sklim</cp:lastModifiedBy>
  <cp:lastPrinted>2009-11-26T08:55:28Z</cp:lastPrinted>
  <dcterms:created xsi:type="dcterms:W3CDTF">1998-05-05T08:12:26Z</dcterms:created>
  <dcterms:modified xsi:type="dcterms:W3CDTF">2009-11-26T08:57:59Z</dcterms:modified>
  <cp:category/>
  <cp:version/>
  <cp:contentType/>
  <cp:contentStatus/>
</cp:coreProperties>
</file>